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an_kukura_ksus_cz/Documents/Dokumenty/Desktop/Moja zložka/Žádosti o zpracování PD/II-330 Nymburk, Poděbradská úpravy křižovatek/final rozpočty/"/>
    </mc:Choice>
  </mc:AlternateContent>
  <xr:revisionPtr revIDLastSave="4" documentId="11_321BCE113F0FF43A763FF1F3ED5C03E0FE9A6749" xr6:coauthVersionLast="47" xr6:coauthVersionMax="47" xr10:uidLastSave="{B30B58C2-0D6B-42AC-9A52-A898EF3424FF}"/>
  <bookViews>
    <workbookView xWindow="390" yWindow="390" windowWidth="21720" windowHeight="15060" xr2:uid="{00000000-000D-0000-FFFF-FFFF00000000}"/>
  </bookViews>
  <sheets>
    <sheet name="Rekapitulace" sheetId="6" r:id="rId1"/>
    <sheet name="SO 101_0" sheetId="2" r:id="rId2"/>
    <sheet name="SO 101_A" sheetId="3" r:id="rId3"/>
    <sheet name="SO 101_B" sheetId="4" r:id="rId4"/>
    <sheet name="SO 101_C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8" i="5" l="1"/>
  <c r="I39" i="5"/>
  <c r="O39" i="5" s="1"/>
  <c r="I34" i="5"/>
  <c r="I25" i="5" s="1"/>
  <c r="I30" i="5"/>
  <c r="O30" i="5" s="1"/>
  <c r="I26" i="5"/>
  <c r="O26" i="5" s="1"/>
  <c r="I21" i="5"/>
  <c r="O21" i="5" s="1"/>
  <c r="I17" i="5"/>
  <c r="O17" i="5" s="1"/>
  <c r="I13" i="5"/>
  <c r="O13" i="5" s="1"/>
  <c r="I9" i="5"/>
  <c r="O9" i="5" s="1"/>
  <c r="I8" i="4"/>
  <c r="I3" i="4" s="1"/>
  <c r="C12" i="6" s="1"/>
  <c r="I25" i="4"/>
  <c r="O25" i="4" s="1"/>
  <c r="I21" i="4"/>
  <c r="O21" i="4" s="1"/>
  <c r="I17" i="4"/>
  <c r="O17" i="4" s="1"/>
  <c r="I13" i="4"/>
  <c r="O13" i="4" s="1"/>
  <c r="O9" i="4"/>
  <c r="I9" i="4"/>
  <c r="I106" i="3"/>
  <c r="O106" i="3" s="1"/>
  <c r="I102" i="3"/>
  <c r="O102" i="3" s="1"/>
  <c r="I98" i="3"/>
  <c r="O98" i="3" s="1"/>
  <c r="I94" i="3"/>
  <c r="O94" i="3" s="1"/>
  <c r="I90" i="3"/>
  <c r="O90" i="3" s="1"/>
  <c r="I86" i="3"/>
  <c r="O86" i="3" s="1"/>
  <c r="I82" i="3"/>
  <c r="O82" i="3" s="1"/>
  <c r="I78" i="3"/>
  <c r="O78" i="3" s="1"/>
  <c r="I74" i="3"/>
  <c r="O74" i="3" s="1"/>
  <c r="I70" i="3"/>
  <c r="O70" i="3" s="1"/>
  <c r="I66" i="3"/>
  <c r="O66" i="3" s="1"/>
  <c r="I62" i="3"/>
  <c r="O62" i="3" s="1"/>
  <c r="I58" i="3"/>
  <c r="O58" i="3" s="1"/>
  <c r="I54" i="3"/>
  <c r="O54" i="3" s="1"/>
  <c r="I50" i="3"/>
  <c r="O50" i="3" s="1"/>
  <c r="I8" i="3"/>
  <c r="O45" i="3"/>
  <c r="I45" i="3"/>
  <c r="I41" i="3"/>
  <c r="O41" i="3" s="1"/>
  <c r="I37" i="3"/>
  <c r="O37" i="3" s="1"/>
  <c r="I33" i="3"/>
  <c r="O33" i="3" s="1"/>
  <c r="I29" i="3"/>
  <c r="O29" i="3" s="1"/>
  <c r="I25" i="3"/>
  <c r="O25" i="3" s="1"/>
  <c r="I21" i="3"/>
  <c r="O21" i="3" s="1"/>
  <c r="I17" i="3"/>
  <c r="O17" i="3" s="1"/>
  <c r="I13" i="3"/>
  <c r="O13" i="3" s="1"/>
  <c r="I9" i="3"/>
  <c r="O9" i="3" s="1"/>
  <c r="I28" i="2"/>
  <c r="O28" i="2" s="1"/>
  <c r="I25" i="2"/>
  <c r="O25" i="2" s="1"/>
  <c r="I22" i="2"/>
  <c r="O22" i="2" s="1"/>
  <c r="I19" i="2"/>
  <c r="O19" i="2" s="1"/>
  <c r="I16" i="2"/>
  <c r="I8" i="2" s="1"/>
  <c r="I3" i="2" s="1"/>
  <c r="C10" i="6" s="1"/>
  <c r="I13" i="2"/>
  <c r="O13" i="2" s="1"/>
  <c r="I9" i="2"/>
  <c r="O9" i="2" s="1"/>
  <c r="D12" i="6" l="1"/>
  <c r="E12" i="6" s="1"/>
  <c r="D11" i="6"/>
  <c r="D10" i="6"/>
  <c r="E10" i="6" s="1"/>
  <c r="D13" i="6"/>
  <c r="O16" i="2"/>
  <c r="O34" i="5"/>
  <c r="I49" i="3"/>
  <c r="I3" i="3" s="1"/>
  <c r="C11" i="6" s="1"/>
  <c r="I8" i="5"/>
  <c r="I3" i="5" s="1"/>
  <c r="C13" i="6" s="1"/>
  <c r="E13" i="6" s="1"/>
  <c r="E11" i="6" l="1"/>
  <c r="C7" i="6" s="1"/>
  <c r="C6" i="6"/>
</calcChain>
</file>

<file path=xl/sharedStrings.xml><?xml version="1.0" encoding="utf-8"?>
<sst xmlns="http://schemas.openxmlformats.org/spreadsheetml/2006/main" count="651" uniqueCount="206">
  <si>
    <t>EstiCon</t>
  </si>
  <si>
    <t xml:space="preserve">Firma: </t>
  </si>
  <si>
    <t>Rekapitulace ceny</t>
  </si>
  <si>
    <t>Stavba: 2025013 CH - Nymburk_úprava křižovatek U Cukrovaru,Hrabalova - chodníky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</si>
  <si>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</si>
  <si>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</si>
  <si>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</si>
  <si>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</si>
  <si>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</si>
  <si>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</si>
  <si>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</si>
  <si>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101_0</t>
  </si>
  <si>
    <t>Všeobecné položky</t>
  </si>
  <si>
    <t>SO 101_A</t>
  </si>
  <si>
    <t>Konstrukce A</t>
  </si>
  <si>
    <t>SO 101_B</t>
  </si>
  <si>
    <t>Konstrukce B</t>
  </si>
  <si>
    <t>SO 101_C</t>
  </si>
  <si>
    <t>Konstrukce C</t>
  </si>
  <si>
    <t>Soupis prací objektu</t>
  </si>
  <si>
    <t>S</t>
  </si>
  <si>
    <t>Stavba:</t>
  </si>
  <si>
    <t>2025013 CH</t>
  </si>
  <si>
    <t>Nymburk_úprava křižovatek U Cukrovaru,Hrabalova - chodníky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</si>
  <si>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</si>
  <si>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</si>
  <si>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</si>
  <si>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</si>
  <si>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</si>
  <si>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</si>
  <si>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</si>
  <si>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</si>
  <si>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</si>
  <si>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</si>
  <si>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</si>
  <si>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</si>
  <si>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</si>
  <si>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</si>
  <si>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</si>
  <si>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</si>
  <si>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</si>
  <si>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014111</t>
  </si>
  <si>
    <t/>
  </si>
  <si>
    <t>POPLATKY ZA RECYKLAČNÍ SKLÁDKU TYP S-IO (ZEMINA)</t>
  </si>
  <si>
    <t>M3</t>
  </si>
  <si>
    <t>PP</t>
  </si>
  <si>
    <t>VV</t>
  </si>
  <si>
    <t>18,33 = 18,330 [A]</t>
  </si>
  <si>
    <t>TS</t>
  </si>
  <si>
    <t>zahrnuje veškeré poplatky provozovateli skládky související s uložením odpadu na skládce.</t>
  </si>
  <si>
    <t>02711156</t>
  </si>
  <si>
    <t>PROVIZORNÍ OBJÍŽĎKY, DIO</t>
  </si>
  <si>
    <t>KPL</t>
  </si>
  <si>
    <t>položka obsahuje zřízení a likvidaci včetně projednání s příslušným úřadem, zahrnuje veškeré náklady spojené s objednatelem požadovanými zařízeními</t>
  </si>
  <si>
    <t>02730</t>
  </si>
  <si>
    <t>POMOC PRÁCE ZŘÍZ NEBO ZAJIŠŤ OCHRANU INŽENÝRSKÝCH SÍTÍ</t>
  </si>
  <si>
    <t>OTSKP ~ 2024</t>
  </si>
  <si>
    <t>Položka zahrnuje:
- veškeré náklady spojené s ochranou inženýrských sítí
Položka nezahrnuje:
- x</t>
  </si>
  <si>
    <t>02944</t>
  </si>
  <si>
    <t>OSTAT POŽADAVKY - DOKUMENTACE SKUTEČ PROVEDENÍ V DIGIT FORMĚ</t>
  </si>
  <si>
    <t>zahrnuje veškeré náklady spojené s objednatelem požadovanými pracemi</t>
  </si>
  <si>
    <t>02950</t>
  </si>
  <si>
    <t>OSTATNÍ POŽADAVKY - POSUDKY, KONTROLY, REVIZNÍ ZPRÁVY</t>
  </si>
  <si>
    <t>Položka zahrnuje:
- veškeré náklady spojené s objednatelem požadovanými pracemi
Položka nezahrnuje:
- x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</si>
  <si>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</si>
  <si>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</si>
  <si>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</si>
  <si>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R-pol 1</t>
  </si>
  <si>
    <t>Geodetické práce před výstavbou a  při provádění stavby</t>
  </si>
  <si>
    <t>Kpl</t>
  </si>
  <si>
    <t>položka zahrnuje: 
Před výstavbou
Ověření a doplnění bodového pole (BP) stavby, rešerše, analýza a příprava stávajících dat, měření stávajících bodů BP a doplnění vyřazených bodů BP, zpracování a analýza naměřených dat, vytvoření technické zprávy o stavu BP a případných změn. Kalibrace frézy (umístění pozic GPS přijímačů vzhledem k fréze, srovnání čidel sklonu nulového záběru frézovacího válce s uvedeným sklonem na displeji), ověření polohy frézy (kontrola připojení GPS k serverům korekční služby), nastavení stroje do frézovací polohy a uvedení čidel do provozu.
V průběhu stavby
Práce pro 3D řízení a kontrolu GPS řízení navádění nivelace silniční frézy. 3D diferenciální model bude přenesen do řídicí jednotky silniční frézy, která určí hloubku frézování (rozsah: krok 1 mm, výšková přesnost modelu stanovena směrodatnou odchylkou 3 mm vzhledem k bodovému poli stavby) a sklon (procentní rozsah: 0,1 %) frézování v jednotlivých profilech. Hloubku frézování lze regulovat pomocí senzorů umístěných na hydraulice frézy. Poloha frézy bude řízena polohou GPS. Ověření správné polohy frézy a její orientace zajistí dva GPS přijímače, které jsou umístěny na fréze. Přesnost určování polohy GPS je cca. 20 mm. Směrodatná odchylka všech vypočtených výškových rozdílů (?Z) nesmí překročit 3 mm.</t>
  </si>
  <si>
    <t>POPLATKY ZA SKLÁDKU TYP S-IO (ZEMINA)</t>
  </si>
  <si>
    <t>11318A</t>
  </si>
  <si>
    <t>ODSTRANĚNÍ KRYTU ZPEVNĚNÝCH PLOCH Z DLAŽDIC - BEZ DOPRAVY</t>
  </si>
  <si>
    <t>Rozebrání dlažeb ze zámkové dlažby tl 6 cm (45,7+2)*0,06 = 2,862 [A]</t>
  </si>
  <si>
    <t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</si>
  <si>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1131AB</t>
  </si>
  <si>
    <t>ODSTRANĚNÍ KRYTU ZPEVNĚNÝCH PLOCH Z BETONU VYZTUŽENÉHO - DOPRAVA</t>
  </si>
  <si>
    <t>tkm</t>
  </si>
  <si>
    <t>15,705*2,4*10 = 376,920 [A]</t>
  </si>
  <si>
    <t>Položka zahrnuje:
- samostatnou dopravu suti a vybouraných hmot.
Položka nezahrnuje:
- x
Způsob měření:
- množství se určí jako součin hmotnosti [t] a požadované vzdálenosti [km].</t>
  </si>
  <si>
    <t>11332A</t>
  </si>
  <si>
    <t>ODSTRANĚNÍ PODKLADŮ ZPEVNĚNÝCH PLOCH Z KAMENIVA NESTMELENÉHO - BEZ DOPRAVY</t>
  </si>
  <si>
    <t>Skutečná výměra bude čerpána po prohlídce na místě a odsouhlasení TDI a investorem _x000D_
 78,9*0,1+393,7*0,2+5,8*0,3 = 88,370 [A]</t>
  </si>
  <si>
    <t>11353A</t>
  </si>
  <si>
    <t>ODSTRANĚNÍ CHODNÍKOVÝCH KAMENNÝCH OBRUBNÍKŮ - BEZ DOPRAVY</t>
  </si>
  <si>
    <t>M</t>
  </si>
  <si>
    <t>13 = 13,000 [A]</t>
  </si>
  <si>
    <t>11355</t>
  </si>
  <si>
    <t>ODSTRANĚNÍ OBRUB Z DLAŽEBNÍCH KOSTEK JEDNODUCHÝCH</t>
  </si>
  <si>
    <t>295 = 295,000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</si>
  <si>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</si>
  <si>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11355B</t>
  </si>
  <si>
    <t>ODSTRANĚNÍ OBRUB Z DLAŽEBNÍCH KOSTEK JEDNODUCHÝCH - DOPRAVA</t>
  </si>
  <si>
    <t>295,2*0,16*0,16*2,8*10 = 211,599 [A]</t>
  </si>
  <si>
    <t>11372A</t>
  </si>
  <si>
    <t>FRÉZOVÁNÍ ZPEVNĚNÝCH PLOCH ASFALTOVÝCH - BEZ DOPRAVY</t>
  </si>
  <si>
    <t>Frézování krytu tl. 10cm 6,5*0,1 = 0,650 [A]</t>
  </si>
  <si>
    <t>12273B</t>
  </si>
  <si>
    <t>ODKOPÁVKY A PROKOPÁVKY OBECNÉ TŘ. I - DOPRAVA</t>
  </si>
  <si>
    <t>M3KM</t>
  </si>
  <si>
    <t>18,33 *1,9*10 = 348,270 [A]</t>
  </si>
  <si>
    <t>Položka zahrnuje:
- samostatnou dopravu zeminy
Položka nezahrnuje:
- x
Způsob měření:
- množství se určí jako součin kubatutry [m3] a požadované vzdálenosti [km].</t>
  </si>
  <si>
    <t>18110</t>
  </si>
  <si>
    <t>ÚPRAVA PLÁNĚ SE ZHUTNĚNÍM V HORNINĚ TŘ. I</t>
  </si>
  <si>
    <t>M2</t>
  </si>
  <si>
    <t>434 = 434,000 [A]</t>
  </si>
  <si>
    <t>Položka zahrnuje:
- úpravu pláně včetně vyrovnání výškových rozdílů. Míru zhutnění určuje projekt.
Položka nezahrnuje:
- x</t>
  </si>
  <si>
    <t>1</t>
  </si>
  <si>
    <t>Zemní práce</t>
  </si>
  <si>
    <t>1131AA</t>
  </si>
  <si>
    <t>ODSTRANĚNÍ KRYTU ZPEVNĚNÝCH PLOCH Z BETONU VYZTUŽENÉHO - BEZ DOPRAVY</t>
  </si>
  <si>
    <t>Odstranění vyztuženého betonu 104,7*0,15 = 15,705 [A]</t>
  </si>
  <si>
    <t>11332B</t>
  </si>
  <si>
    <t>ODSTRANĚNÍ PODKLADŮ ZPEVNĚNÝCH PLOCH Z KAMENIVA NESTMELENÉHO - DOPRAVA</t>
  </si>
  <si>
    <t>doprava do 10 km 88,37*1,9*10 = 1679,030 [A]</t>
  </si>
  <si>
    <t>11333A</t>
  </si>
  <si>
    <t>ODSTRANĚNÍ PODKLADU ZPEVNĚNÝCH PLOCH S ASFALT POJIVEM - BEZ DOPRAVY</t>
  </si>
  <si>
    <t>Odstranění podlkadu živičného tl. 50 až 100mm 424,9*0,1 = 42,490 [A]</t>
  </si>
  <si>
    <t>11333B</t>
  </si>
  <si>
    <t>ODSTRANĚNÍ PODKLADU ZPEVNĚNÝCH PLOCH S ASFALT POJIVEM - DOPRAVA</t>
  </si>
  <si>
    <t>Doprava do 10 km 424,9*0,1*2,4*10 = 1019,760 [A]</t>
  </si>
  <si>
    <t>11348B</t>
  </si>
  <si>
    <t>ODSTRANĚNÍ KRYTU ZPEVNĚNÝCH PLOCH Z DLAŽDIC VČETNĚ PODKLADU - DOPRAVA</t>
  </si>
  <si>
    <t>(45,7+2)*0,06*2,4*10 (45,7+2)*0,06*2,4*10 = 68,688 [A]</t>
  </si>
  <si>
    <t>11353B</t>
  </si>
  <si>
    <t>ODSTRANĚNÍ CHODNÍKOVÝCH KAMENNÝCH OBRUBNÍKŮ - DOPRAVA</t>
  </si>
  <si>
    <t>Doprava do 10 km 13*0,25*0,2*2,8*10 = 18,200 [A]</t>
  </si>
  <si>
    <t>11354A</t>
  </si>
  <si>
    <t>ODSTRANĚNÍ OBRUB Z KRAJNÍKŮ - BEZ DOPRAVY</t>
  </si>
  <si>
    <t>Doprava do 10 km 42*0,125*0,3*2,8*10 = 44,100 [A]</t>
  </si>
  <si>
    <t>11354B</t>
  </si>
  <si>
    <t>ODSTRANĚNÍ OBRUB Z KRAJNÍKŮ - DOPRAVA</t>
  </si>
  <si>
    <t>44,1*0,3*0,15*10*2,8 = 55,566 [A]</t>
  </si>
  <si>
    <t>11372B</t>
  </si>
  <si>
    <t>FRÉZOVÁNÍ ZPEVNĚNÝCH PLOCH ASFALTOVÝCH - DOPRAVA</t>
  </si>
  <si>
    <t>Doprava do 10 km 6,5*0,1*2,4*10 = 15,600 [A]</t>
  </si>
  <si>
    <t>12273A</t>
  </si>
  <si>
    <t>ODKOPÁVKY A PROKOPÁVKY OBECNÉ TŘ. I - BEZ DOPRAVY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</si>
  <si>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</si>
  <si>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18010</t>
  </si>
  <si>
    <t>VŠEOBECNÉ ÚPRAVY ZASTAVĚNÉHO ÚZEMÍ</t>
  </si>
  <si>
    <t>147,7 = 147,700 [A]</t>
  </si>
  <si>
    <t>Položka zahrnuje:
- úpravu území po uskutečnění stavby, tak jak je požadováno v zadávací dokumentaci 
Položka nezahrnuje:
- práce, pro které jsou uvedeny samostatné položky</t>
  </si>
  <si>
    <t>18221</t>
  </si>
  <si>
    <t>ROZPROSTŘENÍ ORNICE VE SVAHU V TL DO 0,10M</t>
  </si>
  <si>
    <t>Položka zahrnuje:
- nutné přemístění ornice z dočasných skládek vzdálených do 50m
- rozprostření ornice v předepsané tloušťce ve svahu přes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</si>
  <si>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</si>
  <si>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</si>
  <si>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</si>
  <si>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</si>
  <si>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</si>
  <si>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</si>
  <si>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183511</t>
  </si>
  <si>
    <t>CHEMICKÉ ODPLEVELENÍ CELOPLOŠNÉ</t>
  </si>
  <si>
    <t>Položka zahrnuje:
- celoplošný postřik a chemickou likvidace nežádoucích rostlin nebo jejích částí a zabránění jejich dalšímu růstu na urovnaném volném terénu
Položka nezahrnuje:
- x</t>
  </si>
  <si>
    <t>5</t>
  </si>
  <si>
    <t>Komunikace</t>
  </si>
  <si>
    <t>56143</t>
  </si>
  <si>
    <t>KAMENIVO ZPEVNĚNÉ CEMENTEM TL. DO 150MM</t>
  </si>
  <si>
    <t>OTSKP ~ 2023</t>
  </si>
  <si>
    <t>81,8 = 81,800 [A]</t>
  </si>
  <si>
    <t>- dodání směsi v požadované kvalitě_x000D_
- očištění podkladu_x000D_
- uložení směsi dle předepsaného technologického předpisu a zhutnění vrstvy v předepsané tloušťce_x000D_
- zřízení vrstvy bez rozlišení šířky, pokládání vrstvy po etapách, včetně pracovních spar a spojů_x000D_
- úpravu napojení, ukončení_x000D_
- úpravu dilatačních spar včetně předepsané výztuže_x000D_
- nezahrnuje postřiky, nátěry_x000D_
- nezahrnuje úpravu povrchu krytu</t>
  </si>
  <si>
    <t>56333</t>
  </si>
  <si>
    <t>VOZOVKOVÉ VRSTVY ZE ŠTĚRKODRTI TL. DO 150MM</t>
  </si>
  <si>
    <t>89,98 = 89,980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</si>
  <si>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</si>
  <si>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582612</t>
  </si>
  <si>
    <t>KRYTY Z BETON DLAŽDIC SE ZÁMKEM ŠEDÝCH TL 80MM DO LOŽE Z KAM</t>
  </si>
  <si>
    <t>67,8 = 67,800 [A]</t>
  </si>
  <si>
    <t>- dodání dlažebního materiálu v požadované kvalitě, dodání materiálu pro předepsané  lože v tloušťce předepsané dokumentací a pro předepsanou výplň spar_x000D_
- očištění podkladu_x000D_
- uložení dlažby dle předepsaného technologického předpisu včetně předepsané podkladní vrstvy a předepsané výplně spar_x000D_
- zřízení vrstvy bez rozlišení šířky, pokládání vrstvy po etapách _x000D_
- úpravu napojení, ukončení podél obrubníků, dilatačních zařízení, odvodňovacích proužků, odvodňovačů, vpustí, šachet a pod., nestanoví-li zadávací dokumentace jinak_x000D_
- nezahrnuje postřiky, nátěry_x000D_
- nezahrnuje těsnění podél obrubníků, dilatačních zařízení, odvodňovacích proužků, odvodňovačů, vpustí, šachet a pod.</t>
  </si>
  <si>
    <t>58261B</t>
  </si>
  <si>
    <t>KRYTY Z BETON DLAŽDIC SE ZÁMKEM BAREV RELIÉF TL 80MM DO LOŽE Z KAM</t>
  </si>
  <si>
    <t>6,72 = 6,720 [A]</t>
  </si>
  <si>
    <t>58401</t>
  </si>
  <si>
    <t>VOZOVKOVÉ KRYTY Z VEGETAČNÍCH DÍLCŮ DO LOŽE Z KAM TL DO 100MM</t>
  </si>
  <si>
    <t>14 = 14,000 [A]</t>
  </si>
  <si>
    <t>- dodání dílců v požadované kvalitě, dodání materiálu pro předepsané  lože v tloušťce předepsané dokumentací a pro předepsanou výplň spar_x000D_
- očištění podkladu_x000D_
- uložení dílců dle předepsaného technologického předpisu včetně předepsané podkladní vrstvy a předepsané výplně spar_x000D_
- zřízení vrstvy bez rozlišení šířky, pokládání vrstvy po etapách _x000D_
- úpravu napojení, ukončení podél obrubníků, dilatačních zařízení, odvodňovacích proužků, odvodňovačů, vpustí, šachet a pod., nestanoví-li zadávací dokumentace jinak_x000D_
- nezahrnuje postřiky, nátěry_x000D_
- nezahrnuje těsnění podél obrubníků, dilatačních zařízení, odvodňovacích proužků, odvodňovačů, vpustí, šachet a pod.</t>
  </si>
  <si>
    <t>014112</t>
  </si>
  <si>
    <t>POPLATKY ZA SKLÁDKU TYP S-IO (INERTNÍ ODPAD)</t>
  </si>
  <si>
    <t>T</t>
  </si>
  <si>
    <t>2,86*2,4+88,37*1,9+13*0,15*0,3*2,4+295*0,16*0,16*2,8 = 197,317 [A]</t>
  </si>
  <si>
    <t>Položka zahrnuje:
- veškeré poplatky provozovateli skládky související s uložením odpadu na skládce.
Položka nezahrnuje:
- x</t>
  </si>
  <si>
    <t>015130</t>
  </si>
  <si>
    <t>POPLATKY ZA LIKVIDACI ODPADŮ NEKONTAMINOVANÝCH - 17 03 02  VYBOURANÝ ASFALTOVÝ BETON BEZ DEHTU</t>
  </si>
  <si>
    <t>42,29*2,4+0,65*2,4 = 103,056 [A]</t>
  </si>
  <si>
    <t>1. Položka obsahuje:_x000D_
 – veškeré poplatky provozovateli skládky, recyklační linky nebo jiného zařízení na zpracování nebo likvidaci odpadů související s převzetím, uložením, zpracováním nebo likvidací odpadu_x000D_
2. Položka neobsahuje:_x000D_
 – náklady spojené s dopravou odpadu z místa stavby na místo převzetí provozovatelem skládky, recyklační linky nebo jiného zařízení na zpracování nebo likvidaci odpadů_x000D_
3. Způsob měření:_x000D_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</si>
  <si>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</si>
  <si>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</si>
  <si>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15,705*2,4 = 37,692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</si>
  <si>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</si>
  <si>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015140_C</t>
  </si>
  <si>
    <t>POPLATKY ZA LIKVIDACI ODPADŮ NEKONTAMINOVANÝCH - 17 01 01  BETON Z DEMOLIC OBJEKTŮ,</t>
  </si>
  <si>
    <t>2,86*2,4 = 6,864 [A]</t>
  </si>
  <si>
    <t>353,7 = 353,700 [A]</t>
  </si>
  <si>
    <t>58252</t>
  </si>
  <si>
    <t>DLÁŽDĚNÉ KRYTY Z BETONOVÝCH DLAŽDIC DO LOŽE Z MC</t>
  </si>
  <si>
    <t>Vodící proužek  š. 500mm 13*0,5 = 6,500 [A]</t>
  </si>
  <si>
    <t>582611</t>
  </si>
  <si>
    <t>KRYTY Z BETON DLAŽDIC SE ZÁMKEM ŠEDÝCH TL 60MM DO LOŽE Z KAM</t>
  </si>
  <si>
    <t>9</t>
  </si>
  <si>
    <t>Ostatní konstrukce a práce</t>
  </si>
  <si>
    <t>917224</t>
  </si>
  <si>
    <t>SILNIČNÍ A CHODNÍKOVÉ OBRUBY Z BETONOVÝCH OBRUBNÍKŮ ŠÍŘ 150MM</t>
  </si>
  <si>
    <t>34+327 = 361,000 [A]</t>
  </si>
  <si>
    <t>Položka zahrnuje:_x000D_
dodání a pokládku betonových obrubníků o rozměrech předepsaných zadávací dokumentací_x000D_
betonové lože i boční betonovou opěrku.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</si>
</sst>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Alignment="1">
      <alignment wrapText="1"/>
    </xf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workbookViewId="0"/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4" t="s">
        <v>2</v>
      </c>
      <c r="C2" s="3"/>
      <c r="D2" s="3"/>
      <c r="E2" s="3"/>
    </row>
    <row r="3" spans="1:5" x14ac:dyDescent="0.25">
      <c r="A3" s="3"/>
      <c r="B3" s="45"/>
      <c r="C3" s="3"/>
      <c r="D3" s="3"/>
      <c r="E3" s="3"/>
    </row>
    <row r="4" spans="1:5" x14ac:dyDescent="0.25">
      <c r="A4" s="3"/>
      <c r="B4" s="44" t="s">
        <v>3</v>
      </c>
      <c r="C4" s="45"/>
      <c r="D4" s="45"/>
      <c r="E4" s="45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SUM(C10:C13)</f>
        <v>0</v>
      </c>
      <c r="D6" s="3"/>
      <c r="E6" s="3"/>
    </row>
    <row r="7" spans="1:5" x14ac:dyDescent="0.25">
      <c r="A7" s="3"/>
      <c r="B7" s="5" t="s">
        <v>5</v>
      </c>
      <c r="C7" s="6">
        <f>SUM(E10:E13)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8" t="s">
        <v>12</v>
      </c>
      <c r="C10" s="9">
        <f>'SO 101_0'!I3</f>
        <v>0</v>
      </c>
      <c r="D10" s="9">
        <f>SUMIFS('SO 101_0'!O:O,'SO 101_0'!A:A,"P")</f>
        <v>0</v>
      </c>
      <c r="E10" s="9">
        <f>C10+D10</f>
        <v>0</v>
      </c>
    </row>
    <row r="11" spans="1:5" x14ac:dyDescent="0.25">
      <c r="A11" s="8" t="s">
        <v>13</v>
      </c>
      <c r="B11" s="8" t="s">
        <v>14</v>
      </c>
      <c r="C11" s="9">
        <f>'SO 101_A'!I3</f>
        <v>0</v>
      </c>
      <c r="D11" s="9">
        <f>SUMIFS('SO 101_A'!O:O,'SO 101_A'!A:A,"P")</f>
        <v>0</v>
      </c>
      <c r="E11" s="9">
        <f>C11+D11</f>
        <v>0</v>
      </c>
    </row>
    <row r="12" spans="1:5" x14ac:dyDescent="0.25">
      <c r="A12" s="8" t="s">
        <v>15</v>
      </c>
      <c r="B12" s="8" t="s">
        <v>16</v>
      </c>
      <c r="C12" s="9">
        <f>'SO 101_B'!I3</f>
        <v>0</v>
      </c>
      <c r="D12" s="9">
        <f>SUMIFS('SO 101_B'!O:O,'SO 101_B'!A:A,"P")</f>
        <v>0</v>
      </c>
      <c r="E12" s="9">
        <f>C12+D12</f>
        <v>0</v>
      </c>
    </row>
    <row r="13" spans="1:5" x14ac:dyDescent="0.25">
      <c r="A13" s="8" t="s">
        <v>17</v>
      </c>
      <c r="B13" s="8" t="s">
        <v>18</v>
      </c>
      <c r="C13" s="9">
        <f>'SO 101_C'!I3</f>
        <v>0</v>
      </c>
      <c r="D13" s="9">
        <f>SUMIFS('SO 101_C'!O:O,'SO 101_C'!A:A,"P")</f>
        <v>0</v>
      </c>
      <c r="E13" s="9">
        <f>C13+D13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0"/>
  <sheetViews>
    <sheetView topLeftCell="B29" workbookViewId="0">
      <selection activeCell="L18" sqref="L18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19</v>
      </c>
      <c r="F2" s="3"/>
      <c r="G2" s="3"/>
      <c r="H2" s="3"/>
      <c r="I2" s="3"/>
      <c r="J2" s="15"/>
    </row>
    <row r="3" spans="1:16" ht="30" x14ac:dyDescent="0.25">
      <c r="A3" s="3" t="s">
        <v>20</v>
      </c>
      <c r="B3" s="16" t="s">
        <v>21</v>
      </c>
      <c r="C3" s="46" t="s">
        <v>22</v>
      </c>
      <c r="D3" s="47"/>
      <c r="E3" s="17" t="s">
        <v>23</v>
      </c>
      <c r="F3" s="3"/>
      <c r="G3" s="3"/>
      <c r="H3" s="18" t="s">
        <v>11</v>
      </c>
      <c r="I3" s="19">
        <f>SUMIFS(I8:I30,A8:A30,"SD")</f>
        <v>0</v>
      </c>
      <c r="J3" s="15"/>
      <c r="O3">
        <v>0</v>
      </c>
      <c r="P3">
        <v>2</v>
      </c>
    </row>
    <row r="4" spans="1:16" x14ac:dyDescent="0.25">
      <c r="A4" s="3" t="s">
        <v>24</v>
      </c>
      <c r="B4" s="16" t="s">
        <v>25</v>
      </c>
      <c r="C4" s="46" t="s">
        <v>11</v>
      </c>
      <c r="D4" s="47"/>
      <c r="E4" s="17" t="s">
        <v>12</v>
      </c>
      <c r="F4" s="3"/>
      <c r="G4" s="3"/>
      <c r="H4" s="3"/>
      <c r="I4" s="3"/>
      <c r="J4" s="15"/>
      <c r="O4">
        <v>0.12</v>
      </c>
      <c r="P4">
        <v>2</v>
      </c>
    </row>
    <row r="5" spans="1:16" x14ac:dyDescent="0.25">
      <c r="A5" s="48" t="s">
        <v>26</v>
      </c>
      <c r="B5" s="49" t="s">
        <v>27</v>
      </c>
      <c r="C5" s="50" t="s">
        <v>28</v>
      </c>
      <c r="D5" s="50" t="s">
        <v>29</v>
      </c>
      <c r="E5" s="50" t="s">
        <v>30</v>
      </c>
      <c r="F5" s="50" t="s">
        <v>31</v>
      </c>
      <c r="G5" s="50" t="s">
        <v>32</v>
      </c>
      <c r="H5" s="50" t="s">
        <v>33</v>
      </c>
      <c r="I5" s="50"/>
      <c r="J5" s="51" t="s">
        <v>34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35</v>
      </c>
      <c r="I6" s="7" t="s">
        <v>36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37</v>
      </c>
      <c r="B8" s="25"/>
      <c r="C8" s="26" t="s">
        <v>38</v>
      </c>
      <c r="D8" s="27"/>
      <c r="E8" s="24" t="s">
        <v>39</v>
      </c>
      <c r="F8" s="27"/>
      <c r="G8" s="27"/>
      <c r="H8" s="27"/>
      <c r="I8" s="28">
        <f>SUMIFS(I9:I30,A9:A30,"P")</f>
        <v>0</v>
      </c>
      <c r="J8" s="29"/>
    </row>
    <row r="9" spans="1:16" x14ac:dyDescent="0.25">
      <c r="A9" s="30" t="s">
        <v>40</v>
      </c>
      <c r="B9" s="30">
        <v>1</v>
      </c>
      <c r="C9" s="31" t="s">
        <v>41</v>
      </c>
      <c r="D9" s="30" t="s">
        <v>42</v>
      </c>
      <c r="E9" s="32" t="s">
        <v>43</v>
      </c>
      <c r="F9" s="33" t="s">
        <v>44</v>
      </c>
      <c r="G9" s="34">
        <v>18.329999999999998</v>
      </c>
      <c r="H9" s="35"/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25">
      <c r="A10" s="30" t="s">
        <v>45</v>
      </c>
      <c r="B10" s="37"/>
      <c r="E10" s="38" t="s">
        <v>42</v>
      </c>
      <c r="J10" s="39"/>
    </row>
    <row r="11" spans="1:16" x14ac:dyDescent="0.25">
      <c r="A11" s="30" t="s">
        <v>46</v>
      </c>
      <c r="B11" s="37"/>
      <c r="E11" s="40" t="s">
        <v>47</v>
      </c>
      <c r="J11" s="39"/>
    </row>
    <row r="12" spans="1:16" ht="30" x14ac:dyDescent="0.25">
      <c r="A12" s="30" t="s">
        <v>48</v>
      </c>
      <c r="B12" s="37"/>
      <c r="E12" s="32" t="s">
        <v>49</v>
      </c>
      <c r="J12" s="39"/>
    </row>
    <row r="13" spans="1:16" x14ac:dyDescent="0.25">
      <c r="A13" s="30" t="s">
        <v>40</v>
      </c>
      <c r="B13" s="30">
        <v>4</v>
      </c>
      <c r="C13" s="31" t="s">
        <v>50</v>
      </c>
      <c r="D13" s="30" t="s">
        <v>42</v>
      </c>
      <c r="E13" s="32" t="s">
        <v>51</v>
      </c>
      <c r="F13" s="33" t="s">
        <v>52</v>
      </c>
      <c r="G13" s="34">
        <v>1</v>
      </c>
      <c r="H13" s="35"/>
      <c r="I13" s="35">
        <f>ROUND(G13*H13,P4)</f>
        <v>0</v>
      </c>
      <c r="J13" s="30"/>
      <c r="O13" s="36">
        <f>I13*0.21</f>
        <v>0</v>
      </c>
      <c r="P13">
        <v>3</v>
      </c>
    </row>
    <row r="14" spans="1:16" x14ac:dyDescent="0.25">
      <c r="A14" s="30" t="s">
        <v>45</v>
      </c>
      <c r="B14" s="37"/>
      <c r="E14" s="38" t="s">
        <v>42</v>
      </c>
      <c r="J14" s="39"/>
    </row>
    <row r="15" spans="1:16" ht="45" x14ac:dyDescent="0.25">
      <c r="A15" s="30" t="s">
        <v>48</v>
      </c>
      <c r="B15" s="37"/>
      <c r="E15" s="32" t="s">
        <v>53</v>
      </c>
      <c r="J15" s="39"/>
    </row>
    <row r="16" spans="1:16" x14ac:dyDescent="0.25">
      <c r="A16" s="30" t="s">
        <v>40</v>
      </c>
      <c r="B16" s="30">
        <v>13</v>
      </c>
      <c r="C16" s="31" t="s">
        <v>54</v>
      </c>
      <c r="D16" s="30" t="s">
        <v>42</v>
      </c>
      <c r="E16" s="32" t="s">
        <v>55</v>
      </c>
      <c r="F16" s="33" t="s">
        <v>52</v>
      </c>
      <c r="G16" s="34">
        <v>1</v>
      </c>
      <c r="H16" s="35"/>
      <c r="I16" s="35">
        <f>ROUND(G16*H16,P4)</f>
        <v>0</v>
      </c>
      <c r="J16" s="33" t="s">
        <v>56</v>
      </c>
      <c r="O16" s="36">
        <f>I16*0.21</f>
        <v>0</v>
      </c>
      <c r="P16">
        <v>3</v>
      </c>
    </row>
    <row r="17" spans="1:16" x14ac:dyDescent="0.25">
      <c r="A17" s="30" t="s">
        <v>45</v>
      </c>
      <c r="B17" s="37"/>
      <c r="E17" s="38" t="s">
        <v>42</v>
      </c>
      <c r="J17" s="39"/>
    </row>
    <row r="18" spans="1:16" ht="60" x14ac:dyDescent="0.25">
      <c r="A18" s="30" t="s">
        <v>48</v>
      </c>
      <c r="B18" s="37"/>
      <c r="E18" s="32" t="s">
        <v>57</v>
      </c>
      <c r="J18" s="39"/>
    </row>
    <row r="19" spans="1:16" ht="30" x14ac:dyDescent="0.25">
      <c r="A19" s="30" t="s">
        <v>40</v>
      </c>
      <c r="B19" s="30">
        <v>8</v>
      </c>
      <c r="C19" s="31" t="s">
        <v>58</v>
      </c>
      <c r="D19" s="30" t="s">
        <v>42</v>
      </c>
      <c r="E19" s="32" t="s">
        <v>59</v>
      </c>
      <c r="F19" s="33" t="s">
        <v>52</v>
      </c>
      <c r="G19" s="34">
        <v>1</v>
      </c>
      <c r="H19" s="35"/>
      <c r="I19" s="35">
        <f>ROUND(G19*H19,P4)</f>
        <v>0</v>
      </c>
      <c r="J19" s="30"/>
      <c r="O19" s="36">
        <f>I19*0.21</f>
        <v>0</v>
      </c>
      <c r="P19">
        <v>3</v>
      </c>
    </row>
    <row r="20" spans="1:16" x14ac:dyDescent="0.25">
      <c r="A20" s="30" t="s">
        <v>45</v>
      </c>
      <c r="B20" s="37"/>
      <c r="E20" s="38" t="s">
        <v>42</v>
      </c>
      <c r="J20" s="39"/>
    </row>
    <row r="21" spans="1:16" ht="30" x14ac:dyDescent="0.25">
      <c r="A21" s="30" t="s">
        <v>48</v>
      </c>
      <c r="B21" s="37"/>
      <c r="E21" s="32" t="s">
        <v>60</v>
      </c>
      <c r="J21" s="39"/>
    </row>
    <row r="22" spans="1:16" x14ac:dyDescent="0.25">
      <c r="A22" s="30" t="s">
        <v>40</v>
      </c>
      <c r="B22" s="30">
        <v>9</v>
      </c>
      <c r="C22" s="31" t="s">
        <v>61</v>
      </c>
      <c r="D22" s="30" t="s">
        <v>42</v>
      </c>
      <c r="E22" s="32" t="s">
        <v>62</v>
      </c>
      <c r="F22" s="33" t="s">
        <v>52</v>
      </c>
      <c r="G22" s="34">
        <v>1</v>
      </c>
      <c r="H22" s="35"/>
      <c r="I22" s="35">
        <f>ROUND(G22*H22,P4)</f>
        <v>0</v>
      </c>
      <c r="J22" s="33" t="s">
        <v>56</v>
      </c>
      <c r="O22" s="36">
        <f>I22*0.21</f>
        <v>0</v>
      </c>
      <c r="P22">
        <v>3</v>
      </c>
    </row>
    <row r="23" spans="1:16" x14ac:dyDescent="0.25">
      <c r="A23" s="30" t="s">
        <v>45</v>
      </c>
      <c r="B23" s="37"/>
      <c r="E23" s="38" t="s">
        <v>42</v>
      </c>
      <c r="J23" s="39"/>
    </row>
    <row r="24" spans="1:16" ht="60" x14ac:dyDescent="0.25">
      <c r="A24" s="30" t="s">
        <v>48</v>
      </c>
      <c r="B24" s="37"/>
      <c r="E24" s="32" t="s">
        <v>63</v>
      </c>
      <c r="J24" s="39"/>
    </row>
    <row r="25" spans="1:16" x14ac:dyDescent="0.25">
      <c r="A25" s="30" t="s">
        <v>40</v>
      </c>
      <c r="B25" s="30">
        <v>11</v>
      </c>
      <c r="C25" s="31" t="s">
        <v>64</v>
      </c>
      <c r="D25" s="30" t="s">
        <v>42</v>
      </c>
      <c r="E25" s="32" t="s">
        <v>65</v>
      </c>
      <c r="F25" s="33" t="s">
        <v>52</v>
      </c>
      <c r="G25" s="34">
        <v>1</v>
      </c>
      <c r="H25" s="35"/>
      <c r="I25" s="35">
        <f>ROUND(G25*H25,P4)</f>
        <v>0</v>
      </c>
      <c r="J25" s="30"/>
      <c r="O25" s="36">
        <f>I25*0.21</f>
        <v>0</v>
      </c>
      <c r="P25">
        <v>3</v>
      </c>
    </row>
    <row r="26" spans="1:16" x14ac:dyDescent="0.25">
      <c r="A26" s="30" t="s">
        <v>45</v>
      </c>
      <c r="B26" s="37"/>
      <c r="E26" s="38" t="s">
        <v>42</v>
      </c>
      <c r="J26" s="39"/>
    </row>
    <row r="27" spans="1:16" ht="30" x14ac:dyDescent="0.25">
      <c r="A27" s="30" t="s">
        <v>48</v>
      </c>
      <c r="B27" s="37"/>
      <c r="E27" s="32" t="s">
        <v>66</v>
      </c>
      <c r="J27" s="39"/>
    </row>
    <row r="28" spans="1:16" x14ac:dyDescent="0.25">
      <c r="A28" s="30" t="s">
        <v>40</v>
      </c>
      <c r="B28" s="30">
        <v>12</v>
      </c>
      <c r="C28" s="31" t="s">
        <v>67</v>
      </c>
      <c r="D28" s="30" t="s">
        <v>42</v>
      </c>
      <c r="E28" s="32" t="s">
        <v>68</v>
      </c>
      <c r="F28" s="33" t="s">
        <v>69</v>
      </c>
      <c r="G28" s="34">
        <v>1</v>
      </c>
      <c r="H28" s="35"/>
      <c r="I28" s="35">
        <f>ROUND(G28*H28,P4)</f>
        <v>0</v>
      </c>
      <c r="J28" s="30"/>
      <c r="O28" s="36">
        <f>I28*0.21</f>
        <v>0</v>
      </c>
      <c r="P28">
        <v>3</v>
      </c>
    </row>
    <row r="29" spans="1:16" x14ac:dyDescent="0.25">
      <c r="A29" s="30" t="s">
        <v>45</v>
      </c>
      <c r="B29" s="37"/>
      <c r="E29" s="38" t="s">
        <v>42</v>
      </c>
      <c r="J29" s="39"/>
    </row>
    <row r="30" spans="1:16" ht="345" x14ac:dyDescent="0.25">
      <c r="A30" s="30" t="s">
        <v>48</v>
      </c>
      <c r="B30" s="41"/>
      <c r="C30" s="42"/>
      <c r="D30" s="42"/>
      <c r="E30" s="32" t="s">
        <v>70</v>
      </c>
      <c r="F30" s="42"/>
      <c r="G30" s="42"/>
      <c r="H30" s="42"/>
      <c r="I30" s="42"/>
      <c r="J30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09"/>
  <sheetViews>
    <sheetView topLeftCell="B1" workbookViewId="0">
      <selection activeCell="J16" sqref="J16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19</v>
      </c>
      <c r="F2" s="3"/>
      <c r="G2" s="3"/>
      <c r="H2" s="3"/>
      <c r="I2" s="3"/>
      <c r="J2" s="15"/>
    </row>
    <row r="3" spans="1:16" ht="30" x14ac:dyDescent="0.25">
      <c r="A3" s="3" t="s">
        <v>20</v>
      </c>
      <c r="B3" s="16" t="s">
        <v>21</v>
      </c>
      <c r="C3" s="46" t="s">
        <v>22</v>
      </c>
      <c r="D3" s="47"/>
      <c r="E3" s="17" t="s">
        <v>23</v>
      </c>
      <c r="F3" s="3"/>
      <c r="G3" s="3"/>
      <c r="H3" s="18" t="s">
        <v>13</v>
      </c>
      <c r="I3" s="19">
        <f>SUMIFS(I8:I109,A8:A109,"SD")</f>
        <v>0</v>
      </c>
      <c r="J3" s="15"/>
      <c r="O3">
        <v>0</v>
      </c>
      <c r="P3">
        <v>2</v>
      </c>
    </row>
    <row r="4" spans="1:16" x14ac:dyDescent="0.25">
      <c r="A4" s="3" t="s">
        <v>24</v>
      </c>
      <c r="B4" s="16" t="s">
        <v>25</v>
      </c>
      <c r="C4" s="46" t="s">
        <v>13</v>
      </c>
      <c r="D4" s="47"/>
      <c r="E4" s="17" t="s">
        <v>14</v>
      </c>
      <c r="F4" s="3"/>
      <c r="G4" s="3"/>
      <c r="H4" s="3"/>
      <c r="I4" s="3"/>
      <c r="J4" s="15"/>
      <c r="O4">
        <v>0.12</v>
      </c>
      <c r="P4">
        <v>2</v>
      </c>
    </row>
    <row r="5" spans="1:16" x14ac:dyDescent="0.25">
      <c r="A5" s="48" t="s">
        <v>26</v>
      </c>
      <c r="B5" s="49" t="s">
        <v>27</v>
      </c>
      <c r="C5" s="50" t="s">
        <v>28</v>
      </c>
      <c r="D5" s="50" t="s">
        <v>29</v>
      </c>
      <c r="E5" s="50" t="s">
        <v>30</v>
      </c>
      <c r="F5" s="50" t="s">
        <v>31</v>
      </c>
      <c r="G5" s="50" t="s">
        <v>32</v>
      </c>
      <c r="H5" s="50" t="s">
        <v>33</v>
      </c>
      <c r="I5" s="50"/>
      <c r="J5" s="51" t="s">
        <v>34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35</v>
      </c>
      <c r="I6" s="7" t="s">
        <v>36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37</v>
      </c>
      <c r="B8" s="25"/>
      <c r="C8" s="26" t="s">
        <v>38</v>
      </c>
      <c r="D8" s="27"/>
      <c r="E8" s="24" t="s">
        <v>39</v>
      </c>
      <c r="F8" s="27"/>
      <c r="G8" s="27"/>
      <c r="H8" s="27"/>
      <c r="I8" s="28">
        <f>SUMIFS(I9:I48,A9:A48,"P")</f>
        <v>0</v>
      </c>
      <c r="J8" s="29"/>
    </row>
    <row r="9" spans="1:16" x14ac:dyDescent="0.25">
      <c r="A9" s="30" t="s">
        <v>40</v>
      </c>
      <c r="B9" s="30">
        <v>1</v>
      </c>
      <c r="C9" s="31" t="s">
        <v>41</v>
      </c>
      <c r="D9" s="30" t="s">
        <v>42</v>
      </c>
      <c r="E9" s="32" t="s">
        <v>71</v>
      </c>
      <c r="F9" s="33" t="s">
        <v>44</v>
      </c>
      <c r="G9" s="34">
        <v>18.329999999999998</v>
      </c>
      <c r="H9" s="35"/>
      <c r="I9" s="35">
        <f>ROUND(G9*H9,P4)</f>
        <v>0</v>
      </c>
      <c r="J9" s="30"/>
      <c r="O9" s="36">
        <f>I9*0.21</f>
        <v>0</v>
      </c>
      <c r="P9">
        <v>3</v>
      </c>
    </row>
    <row r="10" spans="1:16" x14ac:dyDescent="0.25">
      <c r="A10" s="30" t="s">
        <v>45</v>
      </c>
      <c r="B10" s="37"/>
      <c r="E10" s="38" t="s">
        <v>42</v>
      </c>
      <c r="J10" s="39"/>
    </row>
    <row r="11" spans="1:16" x14ac:dyDescent="0.25">
      <c r="A11" s="30" t="s">
        <v>46</v>
      </c>
      <c r="B11" s="37"/>
      <c r="E11" s="40" t="s">
        <v>47</v>
      </c>
      <c r="J11" s="39"/>
    </row>
    <row r="12" spans="1:16" ht="30" x14ac:dyDescent="0.25">
      <c r="A12" s="30" t="s">
        <v>48</v>
      </c>
      <c r="B12" s="37"/>
      <c r="E12" s="32" t="s">
        <v>49</v>
      </c>
      <c r="J12" s="39"/>
    </row>
    <row r="13" spans="1:16" x14ac:dyDescent="0.25">
      <c r="A13" s="30" t="s">
        <v>40</v>
      </c>
      <c r="B13" s="30">
        <v>2</v>
      </c>
      <c r="C13" s="31" t="s">
        <v>72</v>
      </c>
      <c r="D13" s="30" t="s">
        <v>42</v>
      </c>
      <c r="E13" s="32" t="s">
        <v>73</v>
      </c>
      <c r="F13" s="33" t="s">
        <v>44</v>
      </c>
      <c r="G13" s="34">
        <v>2.8620000000000001</v>
      </c>
      <c r="H13" s="35"/>
      <c r="I13" s="35">
        <f>ROUND(G13*H13,P4)</f>
        <v>0</v>
      </c>
      <c r="J13" s="33" t="s">
        <v>56</v>
      </c>
      <c r="O13" s="36">
        <f>I13*0.21</f>
        <v>0</v>
      </c>
      <c r="P13">
        <v>3</v>
      </c>
    </row>
    <row r="14" spans="1:16" x14ac:dyDescent="0.25">
      <c r="A14" s="30" t="s">
        <v>45</v>
      </c>
      <c r="B14" s="37"/>
      <c r="E14" s="38" t="s">
        <v>42</v>
      </c>
      <c r="J14" s="39"/>
    </row>
    <row r="15" spans="1:16" x14ac:dyDescent="0.25">
      <c r="A15" s="30" t="s">
        <v>46</v>
      </c>
      <c r="B15" s="37"/>
      <c r="E15" s="40" t="s">
        <v>74</v>
      </c>
      <c r="J15" s="39"/>
    </row>
    <row r="16" spans="1:16" ht="135" x14ac:dyDescent="0.25">
      <c r="A16" s="30" t="s">
        <v>48</v>
      </c>
      <c r="B16" s="37"/>
      <c r="E16" s="32" t="s">
        <v>75</v>
      </c>
      <c r="J16" s="39"/>
    </row>
    <row r="17" spans="1:16" ht="30" x14ac:dyDescent="0.25">
      <c r="A17" s="30" t="s">
        <v>40</v>
      </c>
      <c r="B17" s="30">
        <v>3</v>
      </c>
      <c r="C17" s="31" t="s">
        <v>76</v>
      </c>
      <c r="D17" s="30" t="s">
        <v>42</v>
      </c>
      <c r="E17" s="32" t="s">
        <v>77</v>
      </c>
      <c r="F17" s="33" t="s">
        <v>78</v>
      </c>
      <c r="G17" s="34">
        <v>376.92</v>
      </c>
      <c r="H17" s="35"/>
      <c r="I17" s="35">
        <f>ROUND(G17*H17,P4)</f>
        <v>0</v>
      </c>
      <c r="J17" s="33" t="s">
        <v>56</v>
      </c>
      <c r="O17" s="36">
        <f>I17*0.21</f>
        <v>0</v>
      </c>
      <c r="P17">
        <v>3</v>
      </c>
    </row>
    <row r="18" spans="1:16" x14ac:dyDescent="0.25">
      <c r="A18" s="30" t="s">
        <v>45</v>
      </c>
      <c r="B18" s="37"/>
      <c r="E18" s="38" t="s">
        <v>42</v>
      </c>
      <c r="J18" s="39"/>
    </row>
    <row r="19" spans="1:16" x14ac:dyDescent="0.25">
      <c r="A19" s="30" t="s">
        <v>46</v>
      </c>
      <c r="B19" s="37"/>
      <c r="E19" s="40" t="s">
        <v>79</v>
      </c>
      <c r="J19" s="39"/>
    </row>
    <row r="20" spans="1:16" ht="105" x14ac:dyDescent="0.25">
      <c r="A20" s="30" t="s">
        <v>48</v>
      </c>
      <c r="B20" s="37"/>
      <c r="E20" s="32" t="s">
        <v>80</v>
      </c>
      <c r="J20" s="39"/>
    </row>
    <row r="21" spans="1:16" ht="30" x14ac:dyDescent="0.25">
      <c r="A21" s="30" t="s">
        <v>40</v>
      </c>
      <c r="B21" s="30">
        <v>4</v>
      </c>
      <c r="C21" s="31" t="s">
        <v>81</v>
      </c>
      <c r="D21" s="30" t="s">
        <v>42</v>
      </c>
      <c r="E21" s="32" t="s">
        <v>82</v>
      </c>
      <c r="F21" s="33" t="s">
        <v>44</v>
      </c>
      <c r="G21" s="34">
        <v>88.37</v>
      </c>
      <c r="H21" s="35"/>
      <c r="I21" s="35">
        <f>ROUND(G21*H21,P4)</f>
        <v>0</v>
      </c>
      <c r="J21" s="33" t="s">
        <v>56</v>
      </c>
      <c r="O21" s="36">
        <f>I21*0.21</f>
        <v>0</v>
      </c>
      <c r="P21">
        <v>3</v>
      </c>
    </row>
    <row r="22" spans="1:16" x14ac:dyDescent="0.25">
      <c r="A22" s="30" t="s">
        <v>45</v>
      </c>
      <c r="B22" s="37"/>
      <c r="E22" s="38" t="s">
        <v>42</v>
      </c>
      <c r="J22" s="39"/>
    </row>
    <row r="23" spans="1:16" ht="45" x14ac:dyDescent="0.25">
      <c r="A23" s="30" t="s">
        <v>46</v>
      </c>
      <c r="B23" s="37"/>
      <c r="E23" s="40" t="s">
        <v>83</v>
      </c>
      <c r="J23" s="39"/>
    </row>
    <row r="24" spans="1:16" ht="135" x14ac:dyDescent="0.25">
      <c r="A24" s="30" t="s">
        <v>48</v>
      </c>
      <c r="B24" s="37"/>
      <c r="E24" s="32" t="s">
        <v>75</v>
      </c>
      <c r="J24" s="39"/>
    </row>
    <row r="25" spans="1:16" ht="30" x14ac:dyDescent="0.25">
      <c r="A25" s="30" t="s">
        <v>40</v>
      </c>
      <c r="B25" s="30">
        <v>5</v>
      </c>
      <c r="C25" s="31" t="s">
        <v>84</v>
      </c>
      <c r="D25" s="30" t="s">
        <v>42</v>
      </c>
      <c r="E25" s="32" t="s">
        <v>85</v>
      </c>
      <c r="F25" s="33" t="s">
        <v>86</v>
      </c>
      <c r="G25" s="34">
        <v>13</v>
      </c>
      <c r="H25" s="35"/>
      <c r="I25" s="35">
        <f>ROUND(G25*H25,P4)</f>
        <v>0</v>
      </c>
      <c r="J25" s="33" t="s">
        <v>56</v>
      </c>
      <c r="O25" s="36">
        <f>I25*0.21</f>
        <v>0</v>
      </c>
      <c r="P25">
        <v>3</v>
      </c>
    </row>
    <row r="26" spans="1:16" x14ac:dyDescent="0.25">
      <c r="A26" s="30" t="s">
        <v>45</v>
      </c>
      <c r="B26" s="37"/>
      <c r="E26" s="38" t="s">
        <v>42</v>
      </c>
      <c r="J26" s="39"/>
    </row>
    <row r="27" spans="1:16" x14ac:dyDescent="0.25">
      <c r="A27" s="30" t="s">
        <v>46</v>
      </c>
      <c r="B27" s="37"/>
      <c r="E27" s="40" t="s">
        <v>87</v>
      </c>
      <c r="J27" s="39"/>
    </row>
    <row r="28" spans="1:16" ht="135" x14ac:dyDescent="0.25">
      <c r="A28" s="30" t="s">
        <v>48</v>
      </c>
      <c r="B28" s="37"/>
      <c r="E28" s="32" t="s">
        <v>75</v>
      </c>
      <c r="J28" s="39"/>
    </row>
    <row r="29" spans="1:16" x14ac:dyDescent="0.25">
      <c r="A29" s="30" t="s">
        <v>40</v>
      </c>
      <c r="B29" s="30">
        <v>6</v>
      </c>
      <c r="C29" s="31" t="s">
        <v>88</v>
      </c>
      <c r="D29" s="30" t="s">
        <v>42</v>
      </c>
      <c r="E29" s="32" t="s">
        <v>89</v>
      </c>
      <c r="F29" s="33" t="s">
        <v>86</v>
      </c>
      <c r="G29" s="34">
        <v>295</v>
      </c>
      <c r="H29" s="35"/>
      <c r="I29" s="35">
        <f>ROUND(G29*H29,P4)</f>
        <v>0</v>
      </c>
      <c r="J29" s="30"/>
      <c r="O29" s="36">
        <f>I29*0.21</f>
        <v>0</v>
      </c>
      <c r="P29">
        <v>3</v>
      </c>
    </row>
    <row r="30" spans="1:16" x14ac:dyDescent="0.25">
      <c r="A30" s="30" t="s">
        <v>45</v>
      </c>
      <c r="B30" s="37"/>
      <c r="E30" s="38" t="s">
        <v>42</v>
      </c>
      <c r="J30" s="39"/>
    </row>
    <row r="31" spans="1:16" x14ac:dyDescent="0.25">
      <c r="A31" s="30" t="s">
        <v>46</v>
      </c>
      <c r="B31" s="37"/>
      <c r="E31" s="40" t="s">
        <v>90</v>
      </c>
      <c r="J31" s="39"/>
    </row>
    <row r="32" spans="1:16" ht="120" x14ac:dyDescent="0.25">
      <c r="A32" s="30" t="s">
        <v>48</v>
      </c>
      <c r="B32" s="37"/>
      <c r="E32" s="32" t="s">
        <v>91</v>
      </c>
      <c r="J32" s="39"/>
    </row>
    <row r="33" spans="1:16" ht="30" x14ac:dyDescent="0.25">
      <c r="A33" s="30" t="s">
        <v>40</v>
      </c>
      <c r="B33" s="30">
        <v>7</v>
      </c>
      <c r="C33" s="31" t="s">
        <v>92</v>
      </c>
      <c r="D33" s="30" t="s">
        <v>42</v>
      </c>
      <c r="E33" s="32" t="s">
        <v>93</v>
      </c>
      <c r="F33" s="33" t="s">
        <v>78</v>
      </c>
      <c r="G33" s="34">
        <v>211.59899999999999</v>
      </c>
      <c r="H33" s="35"/>
      <c r="I33" s="35">
        <f>ROUND(G33*H33,P4)</f>
        <v>0</v>
      </c>
      <c r="J33" s="30"/>
      <c r="O33" s="36">
        <f>I33*0.21</f>
        <v>0</v>
      </c>
      <c r="P33">
        <v>3</v>
      </c>
    </row>
    <row r="34" spans="1:16" x14ac:dyDescent="0.25">
      <c r="A34" s="30" t="s">
        <v>45</v>
      </c>
      <c r="B34" s="37"/>
      <c r="E34" s="38" t="s">
        <v>42</v>
      </c>
      <c r="J34" s="39"/>
    </row>
    <row r="35" spans="1:16" x14ac:dyDescent="0.25">
      <c r="A35" s="30" t="s">
        <v>46</v>
      </c>
      <c r="B35" s="37"/>
      <c r="E35" s="40" t="s">
        <v>94</v>
      </c>
      <c r="J35" s="39"/>
    </row>
    <row r="36" spans="1:16" ht="105" x14ac:dyDescent="0.25">
      <c r="A36" s="30" t="s">
        <v>48</v>
      </c>
      <c r="B36" s="37"/>
      <c r="E36" s="32" t="s">
        <v>80</v>
      </c>
      <c r="J36" s="39"/>
    </row>
    <row r="37" spans="1:16" x14ac:dyDescent="0.25">
      <c r="A37" s="30" t="s">
        <v>40</v>
      </c>
      <c r="B37" s="30">
        <v>8</v>
      </c>
      <c r="C37" s="31" t="s">
        <v>95</v>
      </c>
      <c r="D37" s="30" t="s">
        <v>42</v>
      </c>
      <c r="E37" s="32" t="s">
        <v>96</v>
      </c>
      <c r="F37" s="33" t="s">
        <v>44</v>
      </c>
      <c r="G37" s="34">
        <v>0.65</v>
      </c>
      <c r="H37" s="35"/>
      <c r="I37" s="35">
        <f>ROUND(G37*H37,P4)</f>
        <v>0</v>
      </c>
      <c r="J37" s="33" t="s">
        <v>56</v>
      </c>
      <c r="O37" s="36">
        <f>I37*0.21</f>
        <v>0</v>
      </c>
      <c r="P37">
        <v>3</v>
      </c>
    </row>
    <row r="38" spans="1:16" x14ac:dyDescent="0.25">
      <c r="A38" s="30" t="s">
        <v>45</v>
      </c>
      <c r="B38" s="37"/>
      <c r="E38" s="38" t="s">
        <v>42</v>
      </c>
      <c r="J38" s="39"/>
    </row>
    <row r="39" spans="1:16" x14ac:dyDescent="0.25">
      <c r="A39" s="30" t="s">
        <v>46</v>
      </c>
      <c r="B39" s="37"/>
      <c r="E39" s="40" t="s">
        <v>97</v>
      </c>
      <c r="J39" s="39"/>
    </row>
    <row r="40" spans="1:16" ht="135" x14ac:dyDescent="0.25">
      <c r="A40" s="30" t="s">
        <v>48</v>
      </c>
      <c r="B40" s="37"/>
      <c r="E40" s="32" t="s">
        <v>75</v>
      </c>
      <c r="J40" s="39"/>
    </row>
    <row r="41" spans="1:16" x14ac:dyDescent="0.25">
      <c r="A41" s="30" t="s">
        <v>40</v>
      </c>
      <c r="B41" s="30">
        <v>9</v>
      </c>
      <c r="C41" s="31" t="s">
        <v>98</v>
      </c>
      <c r="D41" s="30" t="s">
        <v>42</v>
      </c>
      <c r="E41" s="32" t="s">
        <v>99</v>
      </c>
      <c r="F41" s="33" t="s">
        <v>100</v>
      </c>
      <c r="G41" s="34">
        <v>348.27</v>
      </c>
      <c r="H41" s="35"/>
      <c r="I41" s="35">
        <f>ROUND(G41*H41,P4)</f>
        <v>0</v>
      </c>
      <c r="J41" s="33" t="s">
        <v>56</v>
      </c>
      <c r="O41" s="36">
        <f>I41*0.21</f>
        <v>0</v>
      </c>
      <c r="P41">
        <v>3</v>
      </c>
    </row>
    <row r="42" spans="1:16" x14ac:dyDescent="0.25">
      <c r="A42" s="30" t="s">
        <v>45</v>
      </c>
      <c r="B42" s="37"/>
      <c r="E42" s="38" t="s">
        <v>42</v>
      </c>
      <c r="J42" s="39"/>
    </row>
    <row r="43" spans="1:16" x14ac:dyDescent="0.25">
      <c r="A43" s="30" t="s">
        <v>46</v>
      </c>
      <c r="B43" s="37"/>
      <c r="E43" s="40" t="s">
        <v>101</v>
      </c>
      <c r="J43" s="39"/>
    </row>
    <row r="44" spans="1:16" ht="105" x14ac:dyDescent="0.25">
      <c r="A44" s="30" t="s">
        <v>48</v>
      </c>
      <c r="B44" s="37"/>
      <c r="E44" s="32" t="s">
        <v>102</v>
      </c>
      <c r="J44" s="39"/>
    </row>
    <row r="45" spans="1:16" x14ac:dyDescent="0.25">
      <c r="A45" s="30" t="s">
        <v>40</v>
      </c>
      <c r="B45" s="30">
        <v>10</v>
      </c>
      <c r="C45" s="31" t="s">
        <v>103</v>
      </c>
      <c r="D45" s="30" t="s">
        <v>42</v>
      </c>
      <c r="E45" s="32" t="s">
        <v>104</v>
      </c>
      <c r="F45" s="33" t="s">
        <v>105</v>
      </c>
      <c r="G45" s="34">
        <v>434</v>
      </c>
      <c r="H45" s="35"/>
      <c r="I45" s="35">
        <f>ROUND(G45*H45,P4)</f>
        <v>0</v>
      </c>
      <c r="J45" s="33" t="s">
        <v>56</v>
      </c>
      <c r="O45" s="36">
        <f>I45*0.21</f>
        <v>0</v>
      </c>
      <c r="P45">
        <v>3</v>
      </c>
    </row>
    <row r="46" spans="1:16" x14ac:dyDescent="0.25">
      <c r="A46" s="30" t="s">
        <v>45</v>
      </c>
      <c r="B46" s="37"/>
      <c r="E46" s="38" t="s">
        <v>42</v>
      </c>
      <c r="J46" s="39"/>
    </row>
    <row r="47" spans="1:16" x14ac:dyDescent="0.25">
      <c r="A47" s="30" t="s">
        <v>46</v>
      </c>
      <c r="B47" s="37"/>
      <c r="E47" s="40" t="s">
        <v>106</v>
      </c>
      <c r="J47" s="39"/>
    </row>
    <row r="48" spans="1:16" ht="75" x14ac:dyDescent="0.25">
      <c r="A48" s="30" t="s">
        <v>48</v>
      </c>
      <c r="B48" s="37"/>
      <c r="E48" s="32" t="s">
        <v>107</v>
      </c>
      <c r="J48" s="39"/>
    </row>
    <row r="49" spans="1:16" x14ac:dyDescent="0.25">
      <c r="A49" s="24" t="s">
        <v>37</v>
      </c>
      <c r="B49" s="25"/>
      <c r="C49" s="26" t="s">
        <v>108</v>
      </c>
      <c r="D49" s="27"/>
      <c r="E49" s="24" t="s">
        <v>109</v>
      </c>
      <c r="F49" s="27"/>
      <c r="G49" s="27"/>
      <c r="H49" s="27"/>
      <c r="I49" s="28">
        <f>SUMIFS(I50:I109,A50:A109,"P")</f>
        <v>0</v>
      </c>
      <c r="J49" s="29"/>
    </row>
    <row r="50" spans="1:16" ht="30" x14ac:dyDescent="0.25">
      <c r="A50" s="30" t="s">
        <v>40</v>
      </c>
      <c r="B50" s="30">
        <v>11</v>
      </c>
      <c r="C50" s="31" t="s">
        <v>110</v>
      </c>
      <c r="D50" s="30" t="s">
        <v>42</v>
      </c>
      <c r="E50" s="32" t="s">
        <v>111</v>
      </c>
      <c r="F50" s="33" t="s">
        <v>44</v>
      </c>
      <c r="G50" s="34">
        <v>15.705</v>
      </c>
      <c r="H50" s="35"/>
      <c r="I50" s="35">
        <f>ROUND(G50*H50,P4)</f>
        <v>0</v>
      </c>
      <c r="J50" s="33" t="s">
        <v>56</v>
      </c>
      <c r="O50" s="36">
        <f>I50*0.21</f>
        <v>0</v>
      </c>
      <c r="P50">
        <v>3</v>
      </c>
    </row>
    <row r="51" spans="1:16" x14ac:dyDescent="0.25">
      <c r="A51" s="30" t="s">
        <v>45</v>
      </c>
      <c r="B51" s="37"/>
      <c r="E51" s="38" t="s">
        <v>42</v>
      </c>
      <c r="J51" s="39"/>
    </row>
    <row r="52" spans="1:16" x14ac:dyDescent="0.25">
      <c r="A52" s="30" t="s">
        <v>46</v>
      </c>
      <c r="B52" s="37"/>
      <c r="E52" s="40" t="s">
        <v>112</v>
      </c>
      <c r="J52" s="39"/>
    </row>
    <row r="53" spans="1:16" ht="135" x14ac:dyDescent="0.25">
      <c r="A53" s="30" t="s">
        <v>48</v>
      </c>
      <c r="B53" s="37"/>
      <c r="E53" s="32" t="s">
        <v>75</v>
      </c>
      <c r="J53" s="39"/>
    </row>
    <row r="54" spans="1:16" ht="30" x14ac:dyDescent="0.25">
      <c r="A54" s="30" t="s">
        <v>40</v>
      </c>
      <c r="B54" s="30">
        <v>12</v>
      </c>
      <c r="C54" s="31" t="s">
        <v>113</v>
      </c>
      <c r="D54" s="30" t="s">
        <v>42</v>
      </c>
      <c r="E54" s="32" t="s">
        <v>114</v>
      </c>
      <c r="F54" s="33" t="s">
        <v>78</v>
      </c>
      <c r="G54" s="34">
        <v>1679.03</v>
      </c>
      <c r="H54" s="35"/>
      <c r="I54" s="35">
        <f>ROUND(G54*H54,P4)</f>
        <v>0</v>
      </c>
      <c r="J54" s="33" t="s">
        <v>56</v>
      </c>
      <c r="O54" s="36">
        <f>I54*0.21</f>
        <v>0</v>
      </c>
      <c r="P54">
        <v>3</v>
      </c>
    </row>
    <row r="55" spans="1:16" x14ac:dyDescent="0.25">
      <c r="A55" s="30" t="s">
        <v>45</v>
      </c>
      <c r="B55" s="37"/>
      <c r="E55" s="38" t="s">
        <v>42</v>
      </c>
      <c r="J55" s="39"/>
    </row>
    <row r="56" spans="1:16" x14ac:dyDescent="0.25">
      <c r="A56" s="30" t="s">
        <v>46</v>
      </c>
      <c r="B56" s="37"/>
      <c r="E56" s="40" t="s">
        <v>115</v>
      </c>
      <c r="J56" s="39"/>
    </row>
    <row r="57" spans="1:16" ht="105" x14ac:dyDescent="0.25">
      <c r="A57" s="30" t="s">
        <v>48</v>
      </c>
      <c r="B57" s="37"/>
      <c r="E57" s="32" t="s">
        <v>80</v>
      </c>
      <c r="J57" s="39"/>
    </row>
    <row r="58" spans="1:16" ht="30" x14ac:dyDescent="0.25">
      <c r="A58" s="30" t="s">
        <v>40</v>
      </c>
      <c r="B58" s="30">
        <v>13</v>
      </c>
      <c r="C58" s="31" t="s">
        <v>116</v>
      </c>
      <c r="D58" s="30" t="s">
        <v>42</v>
      </c>
      <c r="E58" s="32" t="s">
        <v>117</v>
      </c>
      <c r="F58" s="33" t="s">
        <v>44</v>
      </c>
      <c r="G58" s="34">
        <v>42.49</v>
      </c>
      <c r="H58" s="35"/>
      <c r="I58" s="35">
        <f>ROUND(G58*H58,P4)</f>
        <v>0</v>
      </c>
      <c r="J58" s="33" t="s">
        <v>56</v>
      </c>
      <c r="O58" s="36">
        <f>I58*0.21</f>
        <v>0</v>
      </c>
      <c r="P58">
        <v>3</v>
      </c>
    </row>
    <row r="59" spans="1:16" x14ac:dyDescent="0.25">
      <c r="A59" s="30" t="s">
        <v>45</v>
      </c>
      <c r="B59" s="37"/>
      <c r="E59" s="38" t="s">
        <v>42</v>
      </c>
      <c r="J59" s="39"/>
    </row>
    <row r="60" spans="1:16" x14ac:dyDescent="0.25">
      <c r="A60" s="30" t="s">
        <v>46</v>
      </c>
      <c r="B60" s="37"/>
      <c r="E60" s="40" t="s">
        <v>118</v>
      </c>
      <c r="J60" s="39"/>
    </row>
    <row r="61" spans="1:16" ht="135" x14ac:dyDescent="0.25">
      <c r="A61" s="30" t="s">
        <v>48</v>
      </c>
      <c r="B61" s="37"/>
      <c r="E61" s="32" t="s">
        <v>75</v>
      </c>
      <c r="J61" s="39"/>
    </row>
    <row r="62" spans="1:16" ht="30" x14ac:dyDescent="0.25">
      <c r="A62" s="30" t="s">
        <v>40</v>
      </c>
      <c r="B62" s="30">
        <v>14</v>
      </c>
      <c r="C62" s="31" t="s">
        <v>119</v>
      </c>
      <c r="D62" s="30" t="s">
        <v>42</v>
      </c>
      <c r="E62" s="32" t="s">
        <v>120</v>
      </c>
      <c r="F62" s="33" t="s">
        <v>78</v>
      </c>
      <c r="G62" s="34">
        <v>1019.76</v>
      </c>
      <c r="H62" s="35"/>
      <c r="I62" s="35">
        <f>ROUND(G62*H62,P4)</f>
        <v>0</v>
      </c>
      <c r="J62" s="33" t="s">
        <v>56</v>
      </c>
      <c r="O62" s="36">
        <f>I62*0.21</f>
        <v>0</v>
      </c>
      <c r="P62">
        <v>3</v>
      </c>
    </row>
    <row r="63" spans="1:16" x14ac:dyDescent="0.25">
      <c r="A63" s="30" t="s">
        <v>45</v>
      </c>
      <c r="B63" s="37"/>
      <c r="E63" s="38" t="s">
        <v>42</v>
      </c>
      <c r="J63" s="39"/>
    </row>
    <row r="64" spans="1:16" x14ac:dyDescent="0.25">
      <c r="A64" s="30" t="s">
        <v>46</v>
      </c>
      <c r="B64" s="37"/>
      <c r="E64" s="40" t="s">
        <v>121</v>
      </c>
      <c r="J64" s="39"/>
    </row>
    <row r="65" spans="1:16" ht="105" x14ac:dyDescent="0.25">
      <c r="A65" s="30" t="s">
        <v>48</v>
      </c>
      <c r="B65" s="37"/>
      <c r="E65" s="32" t="s">
        <v>80</v>
      </c>
      <c r="J65" s="39"/>
    </row>
    <row r="66" spans="1:16" ht="30" x14ac:dyDescent="0.25">
      <c r="A66" s="30" t="s">
        <v>40</v>
      </c>
      <c r="B66" s="30">
        <v>15</v>
      </c>
      <c r="C66" s="31" t="s">
        <v>122</v>
      </c>
      <c r="D66" s="30" t="s">
        <v>42</v>
      </c>
      <c r="E66" s="32" t="s">
        <v>123</v>
      </c>
      <c r="F66" s="33" t="s">
        <v>78</v>
      </c>
      <c r="G66" s="34">
        <v>68.688000000000002</v>
      </c>
      <c r="H66" s="35"/>
      <c r="I66" s="35">
        <f>ROUND(G66*H66,P4)</f>
        <v>0</v>
      </c>
      <c r="J66" s="33" t="s">
        <v>56</v>
      </c>
      <c r="O66" s="36">
        <f>I66*0.21</f>
        <v>0</v>
      </c>
      <c r="P66">
        <v>3</v>
      </c>
    </row>
    <row r="67" spans="1:16" x14ac:dyDescent="0.25">
      <c r="A67" s="30" t="s">
        <v>45</v>
      </c>
      <c r="B67" s="37"/>
      <c r="E67" s="38" t="s">
        <v>42</v>
      </c>
      <c r="J67" s="39"/>
    </row>
    <row r="68" spans="1:16" x14ac:dyDescent="0.25">
      <c r="A68" s="30" t="s">
        <v>46</v>
      </c>
      <c r="B68" s="37"/>
      <c r="E68" s="40" t="s">
        <v>124</v>
      </c>
      <c r="J68" s="39"/>
    </row>
    <row r="69" spans="1:16" ht="105" x14ac:dyDescent="0.25">
      <c r="A69" s="30" t="s">
        <v>48</v>
      </c>
      <c r="B69" s="37"/>
      <c r="E69" s="32" t="s">
        <v>80</v>
      </c>
      <c r="J69" s="39"/>
    </row>
    <row r="70" spans="1:16" x14ac:dyDescent="0.25">
      <c r="A70" s="30" t="s">
        <v>40</v>
      </c>
      <c r="B70" s="30">
        <v>16</v>
      </c>
      <c r="C70" s="31" t="s">
        <v>125</v>
      </c>
      <c r="D70" s="30" t="s">
        <v>42</v>
      </c>
      <c r="E70" s="32" t="s">
        <v>126</v>
      </c>
      <c r="F70" s="33" t="s">
        <v>78</v>
      </c>
      <c r="G70" s="34">
        <v>18.2</v>
      </c>
      <c r="H70" s="35"/>
      <c r="I70" s="35">
        <f>ROUND(G70*H70,P4)</f>
        <v>0</v>
      </c>
      <c r="J70" s="33" t="s">
        <v>56</v>
      </c>
      <c r="O70" s="36">
        <f>I70*0.21</f>
        <v>0</v>
      </c>
      <c r="P70">
        <v>3</v>
      </c>
    </row>
    <row r="71" spans="1:16" x14ac:dyDescent="0.25">
      <c r="A71" s="30" t="s">
        <v>45</v>
      </c>
      <c r="B71" s="37"/>
      <c r="E71" s="38" t="s">
        <v>42</v>
      </c>
      <c r="J71" s="39"/>
    </row>
    <row r="72" spans="1:16" x14ac:dyDescent="0.25">
      <c r="A72" s="30" t="s">
        <v>46</v>
      </c>
      <c r="B72" s="37"/>
      <c r="E72" s="40" t="s">
        <v>127</v>
      </c>
      <c r="J72" s="39"/>
    </row>
    <row r="73" spans="1:16" ht="105" x14ac:dyDescent="0.25">
      <c r="A73" s="30" t="s">
        <v>48</v>
      </c>
      <c r="B73" s="37"/>
      <c r="E73" s="32" t="s">
        <v>80</v>
      </c>
      <c r="J73" s="39"/>
    </row>
    <row r="74" spans="1:16" x14ac:dyDescent="0.25">
      <c r="A74" s="30" t="s">
        <v>40</v>
      </c>
      <c r="B74" s="30">
        <v>17</v>
      </c>
      <c r="C74" s="31" t="s">
        <v>128</v>
      </c>
      <c r="D74" s="30" t="s">
        <v>42</v>
      </c>
      <c r="E74" s="32" t="s">
        <v>129</v>
      </c>
      <c r="F74" s="33" t="s">
        <v>86</v>
      </c>
      <c r="G74" s="34">
        <v>44.1</v>
      </c>
      <c r="H74" s="35"/>
      <c r="I74" s="35">
        <f>ROUND(G74*H74,P4)</f>
        <v>0</v>
      </c>
      <c r="J74" s="33" t="s">
        <v>56</v>
      </c>
      <c r="O74" s="36">
        <f>I74*0.21</f>
        <v>0</v>
      </c>
      <c r="P74">
        <v>3</v>
      </c>
    </row>
    <row r="75" spans="1:16" x14ac:dyDescent="0.25">
      <c r="A75" s="30" t="s">
        <v>45</v>
      </c>
      <c r="B75" s="37"/>
      <c r="E75" s="38" t="s">
        <v>42</v>
      </c>
      <c r="J75" s="39"/>
    </row>
    <row r="76" spans="1:16" x14ac:dyDescent="0.25">
      <c r="A76" s="30" t="s">
        <v>46</v>
      </c>
      <c r="B76" s="37"/>
      <c r="E76" s="40" t="s">
        <v>130</v>
      </c>
      <c r="J76" s="39"/>
    </row>
    <row r="77" spans="1:16" ht="135" x14ac:dyDescent="0.25">
      <c r="A77" s="30" t="s">
        <v>48</v>
      </c>
      <c r="B77" s="37"/>
      <c r="E77" s="32" t="s">
        <v>75</v>
      </c>
      <c r="J77" s="39"/>
    </row>
    <row r="78" spans="1:16" x14ac:dyDescent="0.25">
      <c r="A78" s="30" t="s">
        <v>40</v>
      </c>
      <c r="B78" s="30">
        <v>31</v>
      </c>
      <c r="C78" s="31" t="s">
        <v>131</v>
      </c>
      <c r="D78" s="30" t="s">
        <v>42</v>
      </c>
      <c r="E78" s="32" t="s">
        <v>132</v>
      </c>
      <c r="F78" s="33" t="s">
        <v>78</v>
      </c>
      <c r="G78" s="34">
        <v>55.566000000000003</v>
      </c>
      <c r="H78" s="35"/>
      <c r="I78" s="35">
        <f>ROUND(G78*H78,P4)</f>
        <v>0</v>
      </c>
      <c r="J78" s="33" t="s">
        <v>56</v>
      </c>
      <c r="O78" s="36">
        <f>I78*0.21</f>
        <v>0</v>
      </c>
      <c r="P78">
        <v>3</v>
      </c>
    </row>
    <row r="79" spans="1:16" x14ac:dyDescent="0.25">
      <c r="A79" s="30" t="s">
        <v>45</v>
      </c>
      <c r="B79" s="37"/>
      <c r="E79" s="38" t="s">
        <v>42</v>
      </c>
      <c r="J79" s="39"/>
    </row>
    <row r="80" spans="1:16" x14ac:dyDescent="0.25">
      <c r="A80" s="30" t="s">
        <v>46</v>
      </c>
      <c r="B80" s="37"/>
      <c r="E80" s="40" t="s">
        <v>133</v>
      </c>
      <c r="J80" s="39"/>
    </row>
    <row r="81" spans="1:16" ht="105" x14ac:dyDescent="0.25">
      <c r="A81" s="30" t="s">
        <v>48</v>
      </c>
      <c r="B81" s="37"/>
      <c r="E81" s="32" t="s">
        <v>80</v>
      </c>
      <c r="J81" s="39"/>
    </row>
    <row r="82" spans="1:16" x14ac:dyDescent="0.25">
      <c r="A82" s="30" t="s">
        <v>40</v>
      </c>
      <c r="B82" s="30">
        <v>18</v>
      </c>
      <c r="C82" s="31" t="s">
        <v>134</v>
      </c>
      <c r="D82" s="30" t="s">
        <v>42</v>
      </c>
      <c r="E82" s="32" t="s">
        <v>135</v>
      </c>
      <c r="F82" s="33" t="s">
        <v>78</v>
      </c>
      <c r="G82" s="34">
        <v>15.6</v>
      </c>
      <c r="H82" s="35"/>
      <c r="I82" s="35">
        <f>ROUND(G82*H82,P4)</f>
        <v>0</v>
      </c>
      <c r="J82" s="33" t="s">
        <v>56</v>
      </c>
      <c r="O82" s="36">
        <f>I82*0.21</f>
        <v>0</v>
      </c>
      <c r="P82">
        <v>3</v>
      </c>
    </row>
    <row r="83" spans="1:16" x14ac:dyDescent="0.25">
      <c r="A83" s="30" t="s">
        <v>45</v>
      </c>
      <c r="B83" s="37"/>
      <c r="E83" s="38" t="s">
        <v>42</v>
      </c>
      <c r="J83" s="39"/>
    </row>
    <row r="84" spans="1:16" x14ac:dyDescent="0.25">
      <c r="A84" s="30" t="s">
        <v>46</v>
      </c>
      <c r="B84" s="37"/>
      <c r="E84" s="40" t="s">
        <v>136</v>
      </c>
      <c r="J84" s="39"/>
    </row>
    <row r="85" spans="1:16" ht="105" x14ac:dyDescent="0.25">
      <c r="A85" s="30" t="s">
        <v>48</v>
      </c>
      <c r="B85" s="37"/>
      <c r="E85" s="32" t="s">
        <v>80</v>
      </c>
      <c r="J85" s="39"/>
    </row>
    <row r="86" spans="1:16" x14ac:dyDescent="0.25">
      <c r="A86" s="30" t="s">
        <v>40</v>
      </c>
      <c r="B86" s="30">
        <v>19</v>
      </c>
      <c r="C86" s="31" t="s">
        <v>137</v>
      </c>
      <c r="D86" s="30"/>
      <c r="E86" s="32" t="s">
        <v>138</v>
      </c>
      <c r="F86" s="33" t="s">
        <v>44</v>
      </c>
      <c r="G86" s="34">
        <v>18.329999999999998</v>
      </c>
      <c r="H86" s="35"/>
      <c r="I86" s="35">
        <f>ROUND(G86*H86,P4)</f>
        <v>0</v>
      </c>
      <c r="J86" s="33" t="s">
        <v>56</v>
      </c>
      <c r="O86" s="36">
        <f>I86*0.21</f>
        <v>0</v>
      </c>
      <c r="P86">
        <v>3</v>
      </c>
    </row>
    <row r="87" spans="1:16" x14ac:dyDescent="0.25">
      <c r="A87" s="30" t="s">
        <v>45</v>
      </c>
      <c r="B87" s="37"/>
      <c r="E87" s="38" t="s">
        <v>42</v>
      </c>
      <c r="J87" s="39"/>
    </row>
    <row r="88" spans="1:16" x14ac:dyDescent="0.25">
      <c r="A88" s="30" t="s">
        <v>46</v>
      </c>
      <c r="B88" s="37"/>
      <c r="E88" s="40" t="s">
        <v>47</v>
      </c>
      <c r="J88" s="39"/>
    </row>
    <row r="89" spans="1:16" ht="409.5" x14ac:dyDescent="0.25">
      <c r="A89" s="30" t="s">
        <v>48</v>
      </c>
      <c r="B89" s="37"/>
      <c r="E89" s="32" t="s">
        <v>139</v>
      </c>
      <c r="J89" s="39"/>
    </row>
    <row r="90" spans="1:16" x14ac:dyDescent="0.25">
      <c r="A90" s="30" t="s">
        <v>40</v>
      </c>
      <c r="B90" s="30">
        <v>20</v>
      </c>
      <c r="C90" s="31" t="s">
        <v>140</v>
      </c>
      <c r="D90" s="30" t="s">
        <v>42</v>
      </c>
      <c r="E90" s="32" t="s">
        <v>141</v>
      </c>
      <c r="F90" s="33" t="s">
        <v>105</v>
      </c>
      <c r="G90" s="34">
        <v>147.69999999999999</v>
      </c>
      <c r="H90" s="35"/>
      <c r="I90" s="35">
        <f>ROUND(G90*H90,P4)</f>
        <v>0</v>
      </c>
      <c r="J90" s="33" t="s">
        <v>56</v>
      </c>
      <c r="O90" s="36">
        <f>I90*0.21</f>
        <v>0</v>
      </c>
      <c r="P90">
        <v>3</v>
      </c>
    </row>
    <row r="91" spans="1:16" x14ac:dyDescent="0.25">
      <c r="A91" s="30" t="s">
        <v>45</v>
      </c>
      <c r="B91" s="37"/>
      <c r="E91" s="38" t="s">
        <v>42</v>
      </c>
      <c r="J91" s="39"/>
    </row>
    <row r="92" spans="1:16" x14ac:dyDescent="0.25">
      <c r="A92" s="30" t="s">
        <v>46</v>
      </c>
      <c r="B92" s="37"/>
      <c r="E92" s="40" t="s">
        <v>142</v>
      </c>
      <c r="J92" s="39"/>
    </row>
    <row r="93" spans="1:16" ht="75" x14ac:dyDescent="0.25">
      <c r="A93" s="30" t="s">
        <v>48</v>
      </c>
      <c r="B93" s="37"/>
      <c r="E93" s="32" t="s">
        <v>143</v>
      </c>
      <c r="J93" s="39"/>
    </row>
    <row r="94" spans="1:16" x14ac:dyDescent="0.25">
      <c r="A94" s="30" t="s">
        <v>40</v>
      </c>
      <c r="B94" s="30">
        <v>21</v>
      </c>
      <c r="C94" s="31" t="s">
        <v>144</v>
      </c>
      <c r="D94" s="30" t="s">
        <v>42</v>
      </c>
      <c r="E94" s="32" t="s">
        <v>145</v>
      </c>
      <c r="F94" s="33" t="s">
        <v>105</v>
      </c>
      <c r="G94" s="34">
        <v>147.69999999999999</v>
      </c>
      <c r="H94" s="35"/>
      <c r="I94" s="35">
        <f>ROUND(G94*H94,P4)</f>
        <v>0</v>
      </c>
      <c r="J94" s="33" t="s">
        <v>56</v>
      </c>
      <c r="O94" s="36">
        <f>I94*0.21</f>
        <v>0</v>
      </c>
      <c r="P94">
        <v>3</v>
      </c>
    </row>
    <row r="95" spans="1:16" x14ac:dyDescent="0.25">
      <c r="A95" s="30" t="s">
        <v>45</v>
      </c>
      <c r="B95" s="37"/>
      <c r="E95" s="38" t="s">
        <v>42</v>
      </c>
      <c r="J95" s="39"/>
    </row>
    <row r="96" spans="1:16" x14ac:dyDescent="0.25">
      <c r="A96" s="30" t="s">
        <v>46</v>
      </c>
      <c r="B96" s="37"/>
      <c r="E96" s="40" t="s">
        <v>142</v>
      </c>
      <c r="J96" s="39"/>
    </row>
    <row r="97" spans="1:16" ht="75" x14ac:dyDescent="0.25">
      <c r="A97" s="30" t="s">
        <v>48</v>
      </c>
      <c r="B97" s="37"/>
      <c r="E97" s="32" t="s">
        <v>146</v>
      </c>
      <c r="J97" s="39"/>
    </row>
    <row r="98" spans="1:16" x14ac:dyDescent="0.25">
      <c r="A98" s="30" t="s">
        <v>40</v>
      </c>
      <c r="B98" s="30">
        <v>22</v>
      </c>
      <c r="C98" s="31" t="s">
        <v>147</v>
      </c>
      <c r="D98" s="30" t="s">
        <v>42</v>
      </c>
      <c r="E98" s="32" t="s">
        <v>148</v>
      </c>
      <c r="F98" s="33" t="s">
        <v>105</v>
      </c>
      <c r="G98" s="34">
        <v>147.69999999999999</v>
      </c>
      <c r="H98" s="35"/>
      <c r="I98" s="35">
        <f>ROUND(G98*H98,P4)</f>
        <v>0</v>
      </c>
      <c r="J98" s="33" t="s">
        <v>56</v>
      </c>
      <c r="O98" s="36">
        <f>I98*0.21</f>
        <v>0</v>
      </c>
      <c r="P98">
        <v>3</v>
      </c>
    </row>
    <row r="99" spans="1:16" x14ac:dyDescent="0.25">
      <c r="A99" s="30" t="s">
        <v>45</v>
      </c>
      <c r="B99" s="37"/>
      <c r="E99" s="38" t="s">
        <v>42</v>
      </c>
      <c r="J99" s="39"/>
    </row>
    <row r="100" spans="1:16" x14ac:dyDescent="0.25">
      <c r="A100" s="30" t="s">
        <v>46</v>
      </c>
      <c r="B100" s="37"/>
      <c r="E100" s="40" t="s">
        <v>142</v>
      </c>
      <c r="J100" s="39"/>
    </row>
    <row r="101" spans="1:16" ht="75" x14ac:dyDescent="0.25">
      <c r="A101" s="30" t="s">
        <v>48</v>
      </c>
      <c r="B101" s="37"/>
      <c r="E101" s="32" t="s">
        <v>149</v>
      </c>
      <c r="J101" s="39"/>
    </row>
    <row r="102" spans="1:16" x14ac:dyDescent="0.25">
      <c r="A102" s="30" t="s">
        <v>40</v>
      </c>
      <c r="B102" s="30">
        <v>23</v>
      </c>
      <c r="C102" s="31" t="s">
        <v>150</v>
      </c>
      <c r="D102" s="30" t="s">
        <v>42</v>
      </c>
      <c r="E102" s="32" t="s">
        <v>151</v>
      </c>
      <c r="F102" s="33" t="s">
        <v>105</v>
      </c>
      <c r="G102" s="34">
        <v>147.69999999999999</v>
      </c>
      <c r="H102" s="35"/>
      <c r="I102" s="35">
        <f>ROUND(G102*H102,P4)</f>
        <v>0</v>
      </c>
      <c r="J102" s="33" t="s">
        <v>56</v>
      </c>
      <c r="O102" s="36">
        <f>I102*0.21</f>
        <v>0</v>
      </c>
      <c r="P102">
        <v>3</v>
      </c>
    </row>
    <row r="103" spans="1:16" x14ac:dyDescent="0.25">
      <c r="A103" s="30" t="s">
        <v>45</v>
      </c>
      <c r="B103" s="37"/>
      <c r="E103" s="38" t="s">
        <v>42</v>
      </c>
      <c r="J103" s="39"/>
    </row>
    <row r="104" spans="1:16" x14ac:dyDescent="0.25">
      <c r="A104" s="30" t="s">
        <v>46</v>
      </c>
      <c r="B104" s="37"/>
      <c r="E104" s="40" t="s">
        <v>142</v>
      </c>
      <c r="J104" s="39"/>
    </row>
    <row r="105" spans="1:16" ht="90" x14ac:dyDescent="0.25">
      <c r="A105" s="30" t="s">
        <v>48</v>
      </c>
      <c r="B105" s="37"/>
      <c r="E105" s="32" t="s">
        <v>152</v>
      </c>
      <c r="J105" s="39"/>
    </row>
    <row r="106" spans="1:16" x14ac:dyDescent="0.25">
      <c r="A106" s="30" t="s">
        <v>40</v>
      </c>
      <c r="B106" s="30">
        <v>24</v>
      </c>
      <c r="C106" s="31" t="s">
        <v>153</v>
      </c>
      <c r="D106" s="30" t="s">
        <v>42</v>
      </c>
      <c r="E106" s="32" t="s">
        <v>154</v>
      </c>
      <c r="F106" s="33" t="s">
        <v>105</v>
      </c>
      <c r="G106" s="34">
        <v>147.69999999999999</v>
      </c>
      <c r="H106" s="35"/>
      <c r="I106" s="35">
        <f>ROUND(G106*H106,P4)</f>
        <v>0</v>
      </c>
      <c r="J106" s="33" t="s">
        <v>56</v>
      </c>
      <c r="O106" s="36">
        <f>I106*0.21</f>
        <v>0</v>
      </c>
      <c r="P106">
        <v>3</v>
      </c>
    </row>
    <row r="107" spans="1:16" x14ac:dyDescent="0.25">
      <c r="A107" s="30" t="s">
        <v>45</v>
      </c>
      <c r="B107" s="37"/>
      <c r="E107" s="38" t="s">
        <v>42</v>
      </c>
      <c r="J107" s="39"/>
    </row>
    <row r="108" spans="1:16" x14ac:dyDescent="0.25">
      <c r="A108" s="30" t="s">
        <v>46</v>
      </c>
      <c r="B108" s="37"/>
      <c r="E108" s="40" t="s">
        <v>142</v>
      </c>
      <c r="J108" s="39"/>
    </row>
    <row r="109" spans="1:16" ht="90" x14ac:dyDescent="0.25">
      <c r="A109" s="30" t="s">
        <v>48</v>
      </c>
      <c r="B109" s="41"/>
      <c r="C109" s="42"/>
      <c r="D109" s="42"/>
      <c r="E109" s="32" t="s">
        <v>155</v>
      </c>
      <c r="F109" s="42"/>
      <c r="G109" s="42"/>
      <c r="H109" s="42"/>
      <c r="I109" s="42"/>
      <c r="J109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28"/>
  <sheetViews>
    <sheetView topLeftCell="B1" workbookViewId="0">
      <selection activeCell="H9" sqref="H9:H28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19</v>
      </c>
      <c r="F2" s="3"/>
      <c r="G2" s="3"/>
      <c r="H2" s="3"/>
      <c r="I2" s="3"/>
      <c r="J2" s="15"/>
    </row>
    <row r="3" spans="1:16" ht="30" x14ac:dyDescent="0.25">
      <c r="A3" s="3" t="s">
        <v>20</v>
      </c>
      <c r="B3" s="16" t="s">
        <v>21</v>
      </c>
      <c r="C3" s="46" t="s">
        <v>22</v>
      </c>
      <c r="D3" s="47"/>
      <c r="E3" s="17" t="s">
        <v>23</v>
      </c>
      <c r="F3" s="3"/>
      <c r="G3" s="3"/>
      <c r="H3" s="18" t="s">
        <v>15</v>
      </c>
      <c r="I3" s="19">
        <f>SUMIFS(I8:I28,A8:A28,"SD")</f>
        <v>0</v>
      </c>
      <c r="J3" s="15"/>
      <c r="O3">
        <v>0</v>
      </c>
      <c r="P3">
        <v>2</v>
      </c>
    </row>
    <row r="4" spans="1:16" x14ac:dyDescent="0.25">
      <c r="A4" s="3" t="s">
        <v>24</v>
      </c>
      <c r="B4" s="16" t="s">
        <v>25</v>
      </c>
      <c r="C4" s="46" t="s">
        <v>15</v>
      </c>
      <c r="D4" s="47"/>
      <c r="E4" s="17" t="s">
        <v>16</v>
      </c>
      <c r="F4" s="3"/>
      <c r="G4" s="3"/>
      <c r="H4" s="3"/>
      <c r="I4" s="3"/>
      <c r="J4" s="15"/>
      <c r="O4">
        <v>0.12</v>
      </c>
      <c r="P4">
        <v>2</v>
      </c>
    </row>
    <row r="5" spans="1:16" x14ac:dyDescent="0.25">
      <c r="A5" s="48" t="s">
        <v>26</v>
      </c>
      <c r="B5" s="49" t="s">
        <v>27</v>
      </c>
      <c r="C5" s="50" t="s">
        <v>28</v>
      </c>
      <c r="D5" s="50" t="s">
        <v>29</v>
      </c>
      <c r="E5" s="50" t="s">
        <v>30</v>
      </c>
      <c r="F5" s="50" t="s">
        <v>31</v>
      </c>
      <c r="G5" s="50" t="s">
        <v>32</v>
      </c>
      <c r="H5" s="50" t="s">
        <v>33</v>
      </c>
      <c r="I5" s="50"/>
      <c r="J5" s="51" t="s">
        <v>34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35</v>
      </c>
      <c r="I6" s="7" t="s">
        <v>36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37</v>
      </c>
      <c r="B8" s="25"/>
      <c r="C8" s="26" t="s">
        <v>156</v>
      </c>
      <c r="D8" s="27"/>
      <c r="E8" s="24" t="s">
        <v>157</v>
      </c>
      <c r="F8" s="27"/>
      <c r="G8" s="27"/>
      <c r="H8" s="27"/>
      <c r="I8" s="28">
        <f>SUMIFS(I9:I28,A9:A28,"P")</f>
        <v>0</v>
      </c>
      <c r="J8" s="29"/>
    </row>
    <row r="9" spans="1:16" x14ac:dyDescent="0.25">
      <c r="A9" s="30" t="s">
        <v>40</v>
      </c>
      <c r="B9" s="30">
        <v>1</v>
      </c>
      <c r="C9" s="31" t="s">
        <v>158</v>
      </c>
      <c r="D9" s="30" t="s">
        <v>42</v>
      </c>
      <c r="E9" s="32" t="s">
        <v>159</v>
      </c>
      <c r="F9" s="33" t="s">
        <v>105</v>
      </c>
      <c r="G9" s="34">
        <v>81.8</v>
      </c>
      <c r="H9" s="35"/>
      <c r="I9" s="35">
        <f>ROUND(G9*H9,P4)</f>
        <v>0</v>
      </c>
      <c r="J9" s="33" t="s">
        <v>160</v>
      </c>
      <c r="O9" s="36">
        <f>I9*0.21</f>
        <v>0</v>
      </c>
      <c r="P9">
        <v>3</v>
      </c>
    </row>
    <row r="10" spans="1:16" x14ac:dyDescent="0.25">
      <c r="A10" s="30" t="s">
        <v>45</v>
      </c>
      <c r="B10" s="37"/>
      <c r="E10" s="38" t="s">
        <v>42</v>
      </c>
      <c r="J10" s="39"/>
    </row>
    <row r="11" spans="1:16" x14ac:dyDescent="0.25">
      <c r="A11" s="30" t="s">
        <v>46</v>
      </c>
      <c r="B11" s="37"/>
      <c r="E11" s="40" t="s">
        <v>161</v>
      </c>
      <c r="J11" s="39"/>
    </row>
    <row r="12" spans="1:16" ht="150" x14ac:dyDescent="0.25">
      <c r="A12" s="30" t="s">
        <v>48</v>
      </c>
      <c r="B12" s="37"/>
      <c r="E12" s="32" t="s">
        <v>162</v>
      </c>
      <c r="J12" s="39"/>
    </row>
    <row r="13" spans="1:16" x14ac:dyDescent="0.25">
      <c r="A13" s="30" t="s">
        <v>40</v>
      </c>
      <c r="B13" s="30">
        <v>2</v>
      </c>
      <c r="C13" s="31" t="s">
        <v>163</v>
      </c>
      <c r="D13" s="30" t="s">
        <v>42</v>
      </c>
      <c r="E13" s="32" t="s">
        <v>164</v>
      </c>
      <c r="F13" s="33" t="s">
        <v>105</v>
      </c>
      <c r="G13" s="34">
        <v>89.98</v>
      </c>
      <c r="H13" s="35"/>
      <c r="I13" s="35">
        <f>ROUND(G13*H13,P4)</f>
        <v>0</v>
      </c>
      <c r="J13" s="33" t="s">
        <v>56</v>
      </c>
      <c r="O13" s="36">
        <f>I13*0.21</f>
        <v>0</v>
      </c>
      <c r="P13">
        <v>3</v>
      </c>
    </row>
    <row r="14" spans="1:16" x14ac:dyDescent="0.25">
      <c r="A14" s="30" t="s">
        <v>45</v>
      </c>
      <c r="B14" s="37"/>
      <c r="E14" s="38" t="s">
        <v>42</v>
      </c>
      <c r="J14" s="39"/>
    </row>
    <row r="15" spans="1:16" x14ac:dyDescent="0.25">
      <c r="A15" s="30" t="s">
        <v>46</v>
      </c>
      <c r="B15" s="37"/>
      <c r="E15" s="40" t="s">
        <v>165</v>
      </c>
      <c r="J15" s="39"/>
    </row>
    <row r="16" spans="1:16" ht="90" x14ac:dyDescent="0.25">
      <c r="A16" s="30" t="s">
        <v>48</v>
      </c>
      <c r="B16" s="37"/>
      <c r="E16" s="32" t="s">
        <v>166</v>
      </c>
      <c r="J16" s="39"/>
    </row>
    <row r="17" spans="1:16" x14ac:dyDescent="0.25">
      <c r="A17" s="30" t="s">
        <v>40</v>
      </c>
      <c r="B17" s="30">
        <v>3</v>
      </c>
      <c r="C17" s="31" t="s">
        <v>167</v>
      </c>
      <c r="D17" s="30" t="s">
        <v>42</v>
      </c>
      <c r="E17" s="32" t="s">
        <v>168</v>
      </c>
      <c r="F17" s="33" t="s">
        <v>105</v>
      </c>
      <c r="G17" s="34">
        <v>67.8</v>
      </c>
      <c r="H17" s="35"/>
      <c r="I17" s="35">
        <f>ROUND(G17*H17,P4)</f>
        <v>0</v>
      </c>
      <c r="J17" s="33" t="s">
        <v>160</v>
      </c>
      <c r="O17" s="36">
        <f>I17*0.21</f>
        <v>0</v>
      </c>
      <c r="P17">
        <v>3</v>
      </c>
    </row>
    <row r="18" spans="1:16" x14ac:dyDescent="0.25">
      <c r="A18" s="30" t="s">
        <v>45</v>
      </c>
      <c r="B18" s="37"/>
      <c r="E18" s="38" t="s">
        <v>42</v>
      </c>
      <c r="J18" s="39"/>
    </row>
    <row r="19" spans="1:16" x14ac:dyDescent="0.25">
      <c r="A19" s="30" t="s">
        <v>46</v>
      </c>
      <c r="B19" s="37"/>
      <c r="E19" s="40" t="s">
        <v>169</v>
      </c>
      <c r="J19" s="39"/>
    </row>
    <row r="20" spans="1:16" ht="195" x14ac:dyDescent="0.25">
      <c r="A20" s="30" t="s">
        <v>48</v>
      </c>
      <c r="B20" s="37"/>
      <c r="E20" s="32" t="s">
        <v>170</v>
      </c>
      <c r="J20" s="39"/>
    </row>
    <row r="21" spans="1:16" ht="30" x14ac:dyDescent="0.25">
      <c r="A21" s="30" t="s">
        <v>40</v>
      </c>
      <c r="B21" s="30">
        <v>4</v>
      </c>
      <c r="C21" s="31" t="s">
        <v>171</v>
      </c>
      <c r="D21" s="30" t="s">
        <v>42</v>
      </c>
      <c r="E21" s="32" t="s">
        <v>172</v>
      </c>
      <c r="F21" s="33" t="s">
        <v>105</v>
      </c>
      <c r="G21" s="34">
        <v>6.72</v>
      </c>
      <c r="H21" s="35"/>
      <c r="I21" s="35">
        <f>ROUND(G21*H21,P4)</f>
        <v>0</v>
      </c>
      <c r="J21" s="33" t="s">
        <v>160</v>
      </c>
      <c r="O21" s="36">
        <f>I21*0.21</f>
        <v>0</v>
      </c>
      <c r="P21">
        <v>3</v>
      </c>
    </row>
    <row r="22" spans="1:16" x14ac:dyDescent="0.25">
      <c r="A22" s="30" t="s">
        <v>45</v>
      </c>
      <c r="B22" s="37"/>
      <c r="E22" s="38" t="s">
        <v>42</v>
      </c>
      <c r="J22" s="39"/>
    </row>
    <row r="23" spans="1:16" x14ac:dyDescent="0.25">
      <c r="A23" s="30" t="s">
        <v>46</v>
      </c>
      <c r="B23" s="37"/>
      <c r="E23" s="40" t="s">
        <v>173</v>
      </c>
      <c r="J23" s="39"/>
    </row>
    <row r="24" spans="1:16" ht="195" x14ac:dyDescent="0.25">
      <c r="A24" s="30" t="s">
        <v>48</v>
      </c>
      <c r="B24" s="37"/>
      <c r="E24" s="32" t="s">
        <v>170</v>
      </c>
      <c r="J24" s="39"/>
    </row>
    <row r="25" spans="1:16" ht="30" x14ac:dyDescent="0.25">
      <c r="A25" s="30" t="s">
        <v>40</v>
      </c>
      <c r="B25" s="30">
        <v>5</v>
      </c>
      <c r="C25" s="31" t="s">
        <v>174</v>
      </c>
      <c r="D25" s="30" t="s">
        <v>42</v>
      </c>
      <c r="E25" s="32" t="s">
        <v>175</v>
      </c>
      <c r="F25" s="33" t="s">
        <v>105</v>
      </c>
      <c r="G25" s="34">
        <v>14</v>
      </c>
      <c r="H25" s="35"/>
      <c r="I25" s="35">
        <f>ROUND(G25*H25,P4)</f>
        <v>0</v>
      </c>
      <c r="J25" s="33" t="s">
        <v>160</v>
      </c>
      <c r="O25" s="36">
        <f>I25*0.21</f>
        <v>0</v>
      </c>
      <c r="P25">
        <v>3</v>
      </c>
    </row>
    <row r="26" spans="1:16" x14ac:dyDescent="0.25">
      <c r="A26" s="30" t="s">
        <v>45</v>
      </c>
      <c r="B26" s="37"/>
      <c r="E26" s="38" t="s">
        <v>42</v>
      </c>
      <c r="J26" s="39"/>
    </row>
    <row r="27" spans="1:16" x14ac:dyDescent="0.25">
      <c r="A27" s="30" t="s">
        <v>46</v>
      </c>
      <c r="B27" s="37"/>
      <c r="E27" s="40" t="s">
        <v>176</v>
      </c>
      <c r="J27" s="39"/>
    </row>
    <row r="28" spans="1:16" ht="180" x14ac:dyDescent="0.25">
      <c r="A28" s="30" t="s">
        <v>48</v>
      </c>
      <c r="B28" s="41"/>
      <c r="C28" s="42"/>
      <c r="D28" s="42"/>
      <c r="E28" s="32" t="s">
        <v>177</v>
      </c>
      <c r="F28" s="42"/>
      <c r="G28" s="42"/>
      <c r="H28" s="42"/>
      <c r="I28" s="42"/>
      <c r="J28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42"/>
  <sheetViews>
    <sheetView topLeftCell="B1" workbookViewId="0">
      <selection activeCell="H16" sqref="H16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19</v>
      </c>
      <c r="F2" s="3"/>
      <c r="G2" s="3"/>
      <c r="H2" s="3"/>
      <c r="I2" s="3"/>
      <c r="J2" s="15"/>
    </row>
    <row r="3" spans="1:16" ht="30" x14ac:dyDescent="0.25">
      <c r="A3" s="3" t="s">
        <v>20</v>
      </c>
      <c r="B3" s="16" t="s">
        <v>21</v>
      </c>
      <c r="C3" s="46" t="s">
        <v>22</v>
      </c>
      <c r="D3" s="47"/>
      <c r="E3" s="17" t="s">
        <v>23</v>
      </c>
      <c r="F3" s="3"/>
      <c r="G3" s="3"/>
      <c r="H3" s="18" t="s">
        <v>17</v>
      </c>
      <c r="I3" s="19">
        <f>SUMIFS(I8:I42,A8:A42,"SD")</f>
        <v>0</v>
      </c>
      <c r="J3" s="15"/>
      <c r="O3">
        <v>0</v>
      </c>
      <c r="P3">
        <v>2</v>
      </c>
    </row>
    <row r="4" spans="1:16" x14ac:dyDescent="0.25">
      <c r="A4" s="3" t="s">
        <v>24</v>
      </c>
      <c r="B4" s="16" t="s">
        <v>25</v>
      </c>
      <c r="C4" s="46" t="s">
        <v>17</v>
      </c>
      <c r="D4" s="47"/>
      <c r="E4" s="17" t="s">
        <v>18</v>
      </c>
      <c r="F4" s="3"/>
      <c r="G4" s="3"/>
      <c r="H4" s="3"/>
      <c r="I4" s="3"/>
      <c r="J4" s="15"/>
      <c r="O4">
        <v>0.12</v>
      </c>
      <c r="P4">
        <v>2</v>
      </c>
    </row>
    <row r="5" spans="1:16" x14ac:dyDescent="0.25">
      <c r="A5" s="48" t="s">
        <v>26</v>
      </c>
      <c r="B5" s="49" t="s">
        <v>27</v>
      </c>
      <c r="C5" s="50" t="s">
        <v>28</v>
      </c>
      <c r="D5" s="50" t="s">
        <v>29</v>
      </c>
      <c r="E5" s="50" t="s">
        <v>30</v>
      </c>
      <c r="F5" s="50" t="s">
        <v>31</v>
      </c>
      <c r="G5" s="50" t="s">
        <v>32</v>
      </c>
      <c r="H5" s="50" t="s">
        <v>33</v>
      </c>
      <c r="I5" s="50"/>
      <c r="J5" s="51" t="s">
        <v>34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35</v>
      </c>
      <c r="I6" s="7" t="s">
        <v>36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37</v>
      </c>
      <c r="B8" s="25"/>
      <c r="C8" s="26" t="s">
        <v>38</v>
      </c>
      <c r="D8" s="27"/>
      <c r="E8" s="24" t="s">
        <v>39</v>
      </c>
      <c r="F8" s="27"/>
      <c r="G8" s="27"/>
      <c r="H8" s="27"/>
      <c r="I8" s="28">
        <f>SUMIFS(I9:I24,A9:A24,"P")</f>
        <v>0</v>
      </c>
      <c r="J8" s="29"/>
    </row>
    <row r="9" spans="1:16" x14ac:dyDescent="0.25">
      <c r="A9" s="30" t="s">
        <v>40</v>
      </c>
      <c r="B9" s="30">
        <v>7</v>
      </c>
      <c r="C9" s="31" t="s">
        <v>178</v>
      </c>
      <c r="D9" s="30" t="s">
        <v>42</v>
      </c>
      <c r="E9" s="32" t="s">
        <v>179</v>
      </c>
      <c r="F9" s="33" t="s">
        <v>180</v>
      </c>
      <c r="G9" s="34">
        <v>197.31700000000001</v>
      </c>
      <c r="H9" s="35"/>
      <c r="I9" s="35">
        <f>ROUND(G9*H9,P4)</f>
        <v>0</v>
      </c>
      <c r="J9" s="33" t="s">
        <v>56</v>
      </c>
      <c r="O9" s="36">
        <f>I9*0.21</f>
        <v>0</v>
      </c>
      <c r="P9">
        <v>3</v>
      </c>
    </row>
    <row r="10" spans="1:16" x14ac:dyDescent="0.25">
      <c r="A10" s="30" t="s">
        <v>45</v>
      </c>
      <c r="B10" s="37"/>
      <c r="E10" s="38" t="s">
        <v>42</v>
      </c>
      <c r="J10" s="39"/>
    </row>
    <row r="11" spans="1:16" x14ac:dyDescent="0.25">
      <c r="A11" s="30" t="s">
        <v>46</v>
      </c>
      <c r="B11" s="37"/>
      <c r="E11" s="40" t="s">
        <v>181</v>
      </c>
      <c r="J11" s="39"/>
    </row>
    <row r="12" spans="1:16" ht="75" x14ac:dyDescent="0.25">
      <c r="A12" s="30" t="s">
        <v>48</v>
      </c>
      <c r="B12" s="37"/>
      <c r="E12" s="32" t="s">
        <v>182</v>
      </c>
      <c r="J12" s="39"/>
    </row>
    <row r="13" spans="1:16" ht="30" x14ac:dyDescent="0.25">
      <c r="A13" s="30" t="s">
        <v>40</v>
      </c>
      <c r="B13" s="30">
        <v>8</v>
      </c>
      <c r="C13" s="31" t="s">
        <v>183</v>
      </c>
      <c r="D13" s="30" t="s">
        <v>42</v>
      </c>
      <c r="E13" s="32" t="s">
        <v>184</v>
      </c>
      <c r="F13" s="33" t="s">
        <v>180</v>
      </c>
      <c r="G13" s="34">
        <v>103.056</v>
      </c>
      <c r="H13" s="35"/>
      <c r="I13" s="35">
        <f>ROUND(G13*H13,P4)</f>
        <v>0</v>
      </c>
      <c r="J13" s="33" t="s">
        <v>56</v>
      </c>
      <c r="O13" s="36">
        <f>I13*0.21</f>
        <v>0</v>
      </c>
      <c r="P13">
        <v>3</v>
      </c>
    </row>
    <row r="14" spans="1:16" x14ac:dyDescent="0.25">
      <c r="A14" s="30" t="s">
        <v>45</v>
      </c>
      <c r="B14" s="37"/>
      <c r="E14" s="38" t="s">
        <v>42</v>
      </c>
      <c r="J14" s="39"/>
    </row>
    <row r="15" spans="1:16" x14ac:dyDescent="0.25">
      <c r="A15" s="30" t="s">
        <v>46</v>
      </c>
      <c r="B15" s="37"/>
      <c r="E15" s="40" t="s">
        <v>185</v>
      </c>
      <c r="J15" s="39"/>
    </row>
    <row r="16" spans="1:16" ht="165" x14ac:dyDescent="0.25">
      <c r="A16" s="30" t="s">
        <v>48</v>
      </c>
      <c r="B16" s="37"/>
      <c r="E16" s="32" t="s">
        <v>186</v>
      </c>
      <c r="J16" s="39"/>
    </row>
    <row r="17" spans="1:16" ht="30" x14ac:dyDescent="0.25">
      <c r="A17" s="30" t="s">
        <v>40</v>
      </c>
      <c r="B17" s="30">
        <v>5</v>
      </c>
      <c r="C17" s="31" t="s">
        <v>187</v>
      </c>
      <c r="D17" s="30" t="s">
        <v>42</v>
      </c>
      <c r="E17" s="32" t="s">
        <v>188</v>
      </c>
      <c r="F17" s="33" t="s">
        <v>180</v>
      </c>
      <c r="G17" s="34">
        <v>37.692</v>
      </c>
      <c r="H17" s="35"/>
      <c r="I17" s="35">
        <f>ROUND(G17*H17,P4)</f>
        <v>0</v>
      </c>
      <c r="J17" s="33" t="s">
        <v>56</v>
      </c>
      <c r="O17" s="36">
        <f>I17*0.21</f>
        <v>0</v>
      </c>
      <c r="P17">
        <v>3</v>
      </c>
    </row>
    <row r="18" spans="1:16" x14ac:dyDescent="0.25">
      <c r="A18" s="30" t="s">
        <v>45</v>
      </c>
      <c r="B18" s="37"/>
      <c r="E18" s="38" t="s">
        <v>42</v>
      </c>
      <c r="J18" s="39"/>
    </row>
    <row r="19" spans="1:16" x14ac:dyDescent="0.25">
      <c r="A19" s="30" t="s">
        <v>46</v>
      </c>
      <c r="B19" s="37"/>
      <c r="E19" s="40" t="s">
        <v>189</v>
      </c>
      <c r="J19" s="39"/>
    </row>
    <row r="20" spans="1:16" ht="165" x14ac:dyDescent="0.25">
      <c r="A20" s="30" t="s">
        <v>48</v>
      </c>
      <c r="B20" s="37"/>
      <c r="E20" s="32" t="s">
        <v>190</v>
      </c>
      <c r="J20" s="39"/>
    </row>
    <row r="21" spans="1:16" ht="30" x14ac:dyDescent="0.25">
      <c r="A21" s="30" t="s">
        <v>40</v>
      </c>
      <c r="B21" s="30">
        <v>6</v>
      </c>
      <c r="C21" s="31" t="s">
        <v>191</v>
      </c>
      <c r="D21" s="30" t="s">
        <v>42</v>
      </c>
      <c r="E21" s="32" t="s">
        <v>192</v>
      </c>
      <c r="F21" s="33" t="s">
        <v>180</v>
      </c>
      <c r="G21" s="34">
        <v>6.8639999999999999</v>
      </c>
      <c r="H21" s="35"/>
      <c r="I21" s="35">
        <f>ROUND(G21*H21,P4)</f>
        <v>0</v>
      </c>
      <c r="J21" s="33" t="s">
        <v>56</v>
      </c>
      <c r="O21" s="36">
        <f>I21*0.21</f>
        <v>0</v>
      </c>
      <c r="P21">
        <v>3</v>
      </c>
    </row>
    <row r="22" spans="1:16" x14ac:dyDescent="0.25">
      <c r="A22" s="30" t="s">
        <v>45</v>
      </c>
      <c r="B22" s="37"/>
      <c r="E22" s="38" t="s">
        <v>42</v>
      </c>
      <c r="J22" s="39"/>
    </row>
    <row r="23" spans="1:16" x14ac:dyDescent="0.25">
      <c r="A23" s="30" t="s">
        <v>46</v>
      </c>
      <c r="B23" s="37"/>
      <c r="E23" s="40" t="s">
        <v>193</v>
      </c>
      <c r="J23" s="39"/>
    </row>
    <row r="24" spans="1:16" ht="165" x14ac:dyDescent="0.25">
      <c r="A24" s="30" t="s">
        <v>48</v>
      </c>
      <c r="B24" s="37"/>
      <c r="E24" s="32" t="s">
        <v>186</v>
      </c>
      <c r="J24" s="39"/>
    </row>
    <row r="25" spans="1:16" x14ac:dyDescent="0.25">
      <c r="A25" s="24" t="s">
        <v>37</v>
      </c>
      <c r="B25" s="25"/>
      <c r="C25" s="26" t="s">
        <v>156</v>
      </c>
      <c r="D25" s="27"/>
      <c r="E25" s="24" t="s">
        <v>157</v>
      </c>
      <c r="F25" s="27"/>
      <c r="G25" s="27"/>
      <c r="H25" s="27"/>
      <c r="I25" s="28">
        <f>SUMIFS(I26:I37,A26:A37,"P")</f>
        <v>0</v>
      </c>
      <c r="J25" s="29"/>
    </row>
    <row r="26" spans="1:16" x14ac:dyDescent="0.25">
      <c r="A26" s="30" t="s">
        <v>40</v>
      </c>
      <c r="B26" s="30">
        <v>1</v>
      </c>
      <c r="C26" s="31" t="s">
        <v>163</v>
      </c>
      <c r="D26" s="30" t="s">
        <v>42</v>
      </c>
      <c r="E26" s="32" t="s">
        <v>164</v>
      </c>
      <c r="F26" s="33" t="s">
        <v>105</v>
      </c>
      <c r="G26" s="34">
        <v>353.7</v>
      </c>
      <c r="H26" s="35"/>
      <c r="I26" s="35">
        <f>ROUND(G26*H26,P4)</f>
        <v>0</v>
      </c>
      <c r="J26" s="33" t="s">
        <v>56</v>
      </c>
      <c r="O26" s="36">
        <f>I26*0.21</f>
        <v>0</v>
      </c>
      <c r="P26">
        <v>3</v>
      </c>
    </row>
    <row r="27" spans="1:16" x14ac:dyDescent="0.25">
      <c r="A27" s="30" t="s">
        <v>45</v>
      </c>
      <c r="B27" s="37"/>
      <c r="E27" s="38" t="s">
        <v>42</v>
      </c>
      <c r="J27" s="39"/>
    </row>
    <row r="28" spans="1:16" x14ac:dyDescent="0.25">
      <c r="A28" s="30" t="s">
        <v>46</v>
      </c>
      <c r="B28" s="37"/>
      <c r="E28" s="40" t="s">
        <v>194</v>
      </c>
      <c r="J28" s="39"/>
    </row>
    <row r="29" spans="1:16" ht="90" x14ac:dyDescent="0.25">
      <c r="A29" s="30" t="s">
        <v>48</v>
      </c>
      <c r="B29" s="37"/>
      <c r="E29" s="32" t="s">
        <v>166</v>
      </c>
      <c r="J29" s="39"/>
    </row>
    <row r="30" spans="1:16" x14ac:dyDescent="0.25">
      <c r="A30" s="30" t="s">
        <v>40</v>
      </c>
      <c r="B30" s="30">
        <v>2</v>
      </c>
      <c r="C30" s="31" t="s">
        <v>195</v>
      </c>
      <c r="D30" s="30" t="s">
        <v>42</v>
      </c>
      <c r="E30" s="32" t="s">
        <v>196</v>
      </c>
      <c r="F30" s="33" t="s">
        <v>105</v>
      </c>
      <c r="G30" s="34">
        <v>6.5</v>
      </c>
      <c r="H30" s="35"/>
      <c r="I30" s="35">
        <f>ROUND(G30*H30,P4)</f>
        <v>0</v>
      </c>
      <c r="J30" s="33" t="s">
        <v>160</v>
      </c>
      <c r="O30" s="36">
        <f>I30*0.21</f>
        <v>0</v>
      </c>
      <c r="P30">
        <v>3</v>
      </c>
    </row>
    <row r="31" spans="1:16" x14ac:dyDescent="0.25">
      <c r="A31" s="30" t="s">
        <v>45</v>
      </c>
      <c r="B31" s="37"/>
      <c r="E31" s="38" t="s">
        <v>42</v>
      </c>
      <c r="J31" s="39"/>
    </row>
    <row r="32" spans="1:16" x14ac:dyDescent="0.25">
      <c r="A32" s="30" t="s">
        <v>46</v>
      </c>
      <c r="B32" s="37"/>
      <c r="E32" s="40" t="s">
        <v>197</v>
      </c>
      <c r="J32" s="39"/>
    </row>
    <row r="33" spans="1:16" ht="195" x14ac:dyDescent="0.25">
      <c r="A33" s="30" t="s">
        <v>48</v>
      </c>
      <c r="B33" s="37"/>
      <c r="E33" s="32" t="s">
        <v>170</v>
      </c>
      <c r="J33" s="39"/>
    </row>
    <row r="34" spans="1:16" x14ac:dyDescent="0.25">
      <c r="A34" s="30" t="s">
        <v>40</v>
      </c>
      <c r="B34" s="30">
        <v>3</v>
      </c>
      <c r="C34" s="31" t="s">
        <v>198</v>
      </c>
      <c r="D34" s="30" t="s">
        <v>42</v>
      </c>
      <c r="E34" s="32" t="s">
        <v>199</v>
      </c>
      <c r="F34" s="33" t="s">
        <v>105</v>
      </c>
      <c r="G34" s="34">
        <v>353.7</v>
      </c>
      <c r="H34" s="35"/>
      <c r="I34" s="35">
        <f>ROUND(G34*H34,P4)</f>
        <v>0</v>
      </c>
      <c r="J34" s="33" t="s">
        <v>160</v>
      </c>
      <c r="O34" s="36">
        <f>I34*0.21</f>
        <v>0</v>
      </c>
      <c r="P34">
        <v>3</v>
      </c>
    </row>
    <row r="35" spans="1:16" x14ac:dyDescent="0.25">
      <c r="A35" s="30" t="s">
        <v>45</v>
      </c>
      <c r="B35" s="37"/>
      <c r="E35" s="38" t="s">
        <v>42</v>
      </c>
      <c r="J35" s="39"/>
    </row>
    <row r="36" spans="1:16" x14ac:dyDescent="0.25">
      <c r="A36" s="30" t="s">
        <v>46</v>
      </c>
      <c r="B36" s="37"/>
      <c r="E36" s="40" t="s">
        <v>194</v>
      </c>
      <c r="J36" s="39"/>
    </row>
    <row r="37" spans="1:16" ht="195" x14ac:dyDescent="0.25">
      <c r="A37" s="30" t="s">
        <v>48</v>
      </c>
      <c r="B37" s="37"/>
      <c r="E37" s="32" t="s">
        <v>170</v>
      </c>
      <c r="J37" s="39"/>
    </row>
    <row r="38" spans="1:16" x14ac:dyDescent="0.25">
      <c r="A38" s="24" t="s">
        <v>37</v>
      </c>
      <c r="B38" s="25"/>
      <c r="C38" s="26" t="s">
        <v>200</v>
      </c>
      <c r="D38" s="27"/>
      <c r="E38" s="24" t="s">
        <v>201</v>
      </c>
      <c r="F38" s="27"/>
      <c r="G38" s="27"/>
      <c r="H38" s="27"/>
      <c r="I38" s="28">
        <f>SUMIFS(I39:I42,A39:A42,"P")</f>
        <v>0</v>
      </c>
      <c r="J38" s="29"/>
    </row>
    <row r="39" spans="1:16" ht="30" x14ac:dyDescent="0.25">
      <c r="A39" s="30" t="s">
        <v>40</v>
      </c>
      <c r="B39" s="30">
        <v>4</v>
      </c>
      <c r="C39" s="31" t="s">
        <v>202</v>
      </c>
      <c r="D39" s="30" t="s">
        <v>42</v>
      </c>
      <c r="E39" s="32" t="s">
        <v>203</v>
      </c>
      <c r="F39" s="33" t="s">
        <v>86</v>
      </c>
      <c r="G39" s="34">
        <v>361</v>
      </c>
      <c r="H39" s="35"/>
      <c r="I39" s="35">
        <f>ROUND(G39*H39,P4)</f>
        <v>0</v>
      </c>
      <c r="J39" s="33" t="s">
        <v>160</v>
      </c>
      <c r="O39" s="36">
        <f>I39*0.21</f>
        <v>0</v>
      </c>
      <c r="P39">
        <v>3</v>
      </c>
    </row>
    <row r="40" spans="1:16" x14ac:dyDescent="0.25">
      <c r="A40" s="30" t="s">
        <v>45</v>
      </c>
      <c r="B40" s="37"/>
      <c r="E40" s="38" t="s">
        <v>42</v>
      </c>
      <c r="J40" s="39"/>
    </row>
    <row r="41" spans="1:16" x14ac:dyDescent="0.25">
      <c r="A41" s="30" t="s">
        <v>46</v>
      </c>
      <c r="B41" s="37"/>
      <c r="E41" s="40" t="s">
        <v>204</v>
      </c>
      <c r="J41" s="39"/>
    </row>
    <row r="42" spans="1:16" ht="60" x14ac:dyDescent="0.25">
      <c r="A42" s="30" t="s">
        <v>48</v>
      </c>
      <c r="B42" s="41"/>
      <c r="C42" s="42"/>
      <c r="D42" s="42"/>
      <c r="E42" s="32" t="s">
        <v>205</v>
      </c>
      <c r="F42" s="42"/>
      <c r="G42" s="42"/>
      <c r="H42" s="42"/>
      <c r="I42" s="42"/>
      <c r="J42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SO 101_0</vt:lpstr>
      <vt:lpstr>SO 101_A</vt:lpstr>
      <vt:lpstr>SO 101_B</vt:lpstr>
      <vt:lpstr>SO 101_C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MartinVlk-HP\Martin Vlk</dc:creator>
  <cp:lastModifiedBy>Ján Kukura</cp:lastModifiedBy>
  <dcterms:created xsi:type="dcterms:W3CDTF">2025-06-26T13:21:07Z</dcterms:created>
  <dcterms:modified xsi:type="dcterms:W3CDTF">2025-07-23T12:41:45Z</dcterms:modified>
</cp:coreProperties>
</file>